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S:\SCLLD 2014 - 2020\Animace\d_Šablony I OP JAK\Informace k výzvě\Dokumenty výzvy\ŽOZ\"/>
    </mc:Choice>
  </mc:AlternateContent>
  <xr:revisionPtr revIDLastSave="0" documentId="8_{911E0231-ACCC-4E61-BD28-4DF765142E36}" xr6:coauthVersionLast="47" xr6:coauthVersionMax="47" xr10:uidLastSave="{00000000-0000-0000-0000-000000000000}"/>
  <workbookProtection workbookAlgorithmName="SHA-512" workbookHashValue="n3vCKb+4sX3MFYFeWQpKmXKRjD94ng1VJkYDa349GlxLBWcnynC4Hgq4ukDOC2OVsqiEkg9Wi6J1XgRSF6YCmg==" workbookSaltValue="246KQ0eiWsjBHP7AAxgolQ==" workbookSpinCount="100000" lockStructure="1"/>
  <bookViews>
    <workbookView xWindow="-108" yWindow="-108" windowWidth="23256" windowHeight="12576" xr2:uid="{00000000-000D-0000-FFFF-FFFF00000000}"/>
  </bookViews>
  <sheets>
    <sheet name="Úvodní strana" sheetId="12" r:id="rId1"/>
    <sheet name="Souhrn" sheetId="30" r:id="rId2"/>
    <sheet name="MŠ" sheetId="22" r:id="rId3"/>
    <sheet name="ZŠ" sheetId="23" r:id="rId4"/>
    <sheet name="ŠD" sheetId="24" r:id="rId5"/>
    <sheet name="ŠK" sheetId="25" r:id="rId6"/>
    <sheet name="SVČ" sheetId="26" r:id="rId7"/>
    <sheet name="ZUŠ" sheetId="27" r:id="rId8"/>
    <sheet name="data" sheetId="29" state="hidden" r:id="rId9"/>
  </sheets>
  <definedNames>
    <definedName name="ICT">data!$A$2:$A$5</definedName>
    <definedName name="_xlnm.Print_Area" localSheetId="0">'Úvodní strana'!$B$2:$P$45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9" i="30" l="1"/>
  <c r="I18" i="30"/>
  <c r="E19" i="30"/>
  <c r="AX14" i="24"/>
  <c r="AX15" i="24"/>
  <c r="AX13" i="24"/>
  <c r="AQ14" i="24"/>
  <c r="AQ15" i="24"/>
  <c r="AQ13" i="24"/>
  <c r="AY14" i="24"/>
  <c r="AY15" i="24"/>
  <c r="AY13" i="24"/>
  <c r="AR14" i="24"/>
  <c r="AR15" i="24"/>
  <c r="AR13" i="24"/>
  <c r="AZ14" i="22" l="1"/>
  <c r="AZ15" i="22"/>
  <c r="AZ17" i="22"/>
  <c r="AZ19" i="22"/>
  <c r="AZ20" i="22"/>
  <c r="AZ13" i="22"/>
  <c r="BG14" i="23"/>
  <c r="BG15" i="23"/>
  <c r="BG16" i="23"/>
  <c r="BG17" i="23"/>
  <c r="BG18" i="23"/>
  <c r="BG19" i="23"/>
  <c r="BG20" i="23"/>
  <c r="BG21" i="23"/>
  <c r="BG22" i="23"/>
  <c r="BG23" i="23"/>
  <c r="BG13" i="23"/>
  <c r="AZ14" i="24"/>
  <c r="AZ15" i="24"/>
  <c r="AZ13" i="24"/>
  <c r="AZ14" i="25"/>
  <c r="AZ15" i="25"/>
  <c r="AZ13" i="25"/>
  <c r="AH14" i="26"/>
  <c r="AH15" i="26"/>
  <c r="AH16" i="26"/>
  <c r="AH13" i="26"/>
  <c r="AH14" i="27"/>
  <c r="AH15" i="27"/>
  <c r="AH16" i="27"/>
  <c r="AH13" i="27"/>
  <c r="AG16" i="27"/>
  <c r="AF16" i="27"/>
  <c r="AB16" i="27"/>
  <c r="AC16" i="27" s="1"/>
  <c r="AG15" i="27"/>
  <c r="AE18" i="27" s="1"/>
  <c r="AF15" i="27"/>
  <c r="AB15" i="27"/>
  <c r="AC15" i="27" s="1"/>
  <c r="AG14" i="27"/>
  <c r="AF14" i="27"/>
  <c r="AB14" i="27"/>
  <c r="AC14" i="27" s="1"/>
  <c r="AG13" i="27"/>
  <c r="AG17" i="27" s="1"/>
  <c r="AF13" i="27"/>
  <c r="AB13" i="27"/>
  <c r="AC13" i="27" s="1"/>
  <c r="AF11" i="27"/>
  <c r="AB11" i="27"/>
  <c r="AG16" i="26"/>
  <c r="AF16" i="26"/>
  <c r="AB16" i="26"/>
  <c r="AC16" i="26" s="1"/>
  <c r="AG15" i="26"/>
  <c r="AE18" i="26" s="1"/>
  <c r="AF15" i="26"/>
  <c r="AB15" i="26"/>
  <c r="AC15" i="26" s="1"/>
  <c r="AG14" i="26"/>
  <c r="AF14" i="26"/>
  <c r="AB14" i="26"/>
  <c r="AC14" i="26" s="1"/>
  <c r="AG13" i="26"/>
  <c r="AG18" i="26" s="1"/>
  <c r="AF13" i="26"/>
  <c r="AB13" i="26"/>
  <c r="AC13" i="26" s="1"/>
  <c r="AF11" i="26"/>
  <c r="AB11" i="26"/>
  <c r="AX15" i="25"/>
  <c r="AU15" i="25"/>
  <c r="AV15" i="25" s="1"/>
  <c r="AQ15" i="25"/>
  <c r="AN15" i="25"/>
  <c r="AO15" i="25" s="1"/>
  <c r="AX14" i="25"/>
  <c r="AU14" i="25"/>
  <c r="AV14" i="25" s="1"/>
  <c r="AY14" i="25" s="1"/>
  <c r="AQ14" i="25"/>
  <c r="AN14" i="25"/>
  <c r="AO14" i="25" s="1"/>
  <c r="AR14" i="25" s="1"/>
  <c r="AX13" i="25"/>
  <c r="AU13" i="25"/>
  <c r="AV13" i="25" s="1"/>
  <c r="AQ13" i="25"/>
  <c r="AN13" i="25"/>
  <c r="AO13" i="25" s="1"/>
  <c r="AU11" i="25"/>
  <c r="AN11" i="25"/>
  <c r="AU15" i="24"/>
  <c r="AV15" i="24" s="1"/>
  <c r="AN15" i="24"/>
  <c r="AO15" i="24" s="1"/>
  <c r="AU14" i="24"/>
  <c r="AV14" i="24" s="1"/>
  <c r="AN14" i="24"/>
  <c r="AO14" i="24" s="1"/>
  <c r="AU13" i="24"/>
  <c r="AV13" i="24" s="1"/>
  <c r="AN13" i="24"/>
  <c r="AO13" i="24" s="1"/>
  <c r="AU11" i="24"/>
  <c r="AN11" i="24"/>
  <c r="BB23" i="23"/>
  <c r="BA23" i="23"/>
  <c r="AS23" i="23"/>
  <c r="AT23" i="23" s="1"/>
  <c r="BB22" i="23"/>
  <c r="BA22" i="23"/>
  <c r="AS22" i="23"/>
  <c r="AT22" i="23" s="1"/>
  <c r="BB21" i="23"/>
  <c r="BA21" i="23"/>
  <c r="AS21" i="23"/>
  <c r="AT21" i="23" s="1"/>
  <c r="BB20" i="23"/>
  <c r="BA20" i="23"/>
  <c r="AS20" i="23"/>
  <c r="AT20" i="23" s="1"/>
  <c r="BB19" i="23"/>
  <c r="BB25" i="23" s="1"/>
  <c r="BA19" i="23"/>
  <c r="AS19" i="23"/>
  <c r="AT19" i="23" s="1"/>
  <c r="AZ18" i="23"/>
  <c r="BA18" i="23" s="1"/>
  <c r="BB18" i="23" s="1"/>
  <c r="AT18" i="23"/>
  <c r="AS18" i="23"/>
  <c r="AR18" i="23"/>
  <c r="BA17" i="23"/>
  <c r="BB17" i="23" s="1"/>
  <c r="AZ17" i="23"/>
  <c r="AR17" i="23"/>
  <c r="AS17" i="23" s="1"/>
  <c r="AT17" i="23" s="1"/>
  <c r="AZ16" i="23"/>
  <c r="BA16" i="23" s="1"/>
  <c r="BB16" i="23" s="1"/>
  <c r="AT16" i="23"/>
  <c r="AS16" i="23"/>
  <c r="AR16" i="23"/>
  <c r="BD15" i="23"/>
  <c r="AZ15" i="23"/>
  <c r="BA15" i="23" s="1"/>
  <c r="BB15" i="23" s="1"/>
  <c r="AV15" i="23"/>
  <c r="AR15" i="23"/>
  <c r="AS15" i="23" s="1"/>
  <c r="AT15" i="23" s="1"/>
  <c r="BA14" i="23"/>
  <c r="BB14" i="23" s="1"/>
  <c r="AZ14" i="23"/>
  <c r="AR14" i="23"/>
  <c r="AS14" i="23" s="1"/>
  <c r="AT14" i="23" s="1"/>
  <c r="AZ13" i="23"/>
  <c r="BA13" i="23" s="1"/>
  <c r="BB13" i="23" s="1"/>
  <c r="AT13" i="23"/>
  <c r="AS13" i="23"/>
  <c r="AR13" i="23"/>
  <c r="BA11" i="23"/>
  <c r="AS11" i="23"/>
  <c r="BA9" i="23"/>
  <c r="AS9" i="23"/>
  <c r="AV20" i="22"/>
  <c r="AU20" i="22"/>
  <c r="AN20" i="22"/>
  <c r="AO20" i="22" s="1"/>
  <c r="AV19" i="22"/>
  <c r="AU19" i="22"/>
  <c r="AN19" i="22"/>
  <c r="AO19" i="22" s="1"/>
  <c r="AV18" i="22"/>
  <c r="AU18" i="22"/>
  <c r="AN18" i="22"/>
  <c r="AO18" i="22" s="1"/>
  <c r="AV17" i="22"/>
  <c r="AU17" i="22"/>
  <c r="AN17" i="22"/>
  <c r="AO17" i="22" s="1"/>
  <c r="AU16" i="22"/>
  <c r="AV16" i="22" s="1"/>
  <c r="AU22" i="22" s="1"/>
  <c r="AN16" i="22"/>
  <c r="AO16" i="22" s="1"/>
  <c r="AT15" i="22"/>
  <c r="AU15" i="22" s="1"/>
  <c r="AV15" i="22" s="1"/>
  <c r="AM15" i="22"/>
  <c r="AN15" i="22" s="1"/>
  <c r="AO15" i="22" s="1"/>
  <c r="AU14" i="22"/>
  <c r="AV14" i="22" s="1"/>
  <c r="AT14" i="22"/>
  <c r="AM14" i="22"/>
  <c r="AN14" i="22" s="1"/>
  <c r="AO14" i="22" s="1"/>
  <c r="AT13" i="22"/>
  <c r="AU13" i="22" s="1"/>
  <c r="AV13" i="22" s="1"/>
  <c r="AM13" i="22"/>
  <c r="AN13" i="22" s="1"/>
  <c r="AO13" i="22" s="1"/>
  <c r="AU11" i="22"/>
  <c r="AN11" i="22"/>
  <c r="AJ15" i="25"/>
  <c r="AJ15" i="24" s="1"/>
  <c r="AJ14" i="25"/>
  <c r="AJ14" i="24" s="1"/>
  <c r="AJ13" i="25"/>
  <c r="AJ13" i="24" s="1"/>
  <c r="AC15" i="25"/>
  <c r="AC15" i="24" s="1"/>
  <c r="AC14" i="25"/>
  <c r="AC14" i="24" s="1"/>
  <c r="AC13" i="25"/>
  <c r="AC13" i="24" s="1"/>
  <c r="V14" i="25"/>
  <c r="V14" i="24" s="1"/>
  <c r="V15" i="25"/>
  <c r="V15" i="24" s="1"/>
  <c r="V13" i="25"/>
  <c r="V13" i="24" s="1"/>
  <c r="AF17" i="27" l="1"/>
  <c r="AF12" i="27" s="1"/>
  <c r="AF10" i="27"/>
  <c r="AG12" i="27"/>
  <c r="AA18" i="27"/>
  <c r="AC18" i="27"/>
  <c r="AC17" i="27"/>
  <c r="AG18" i="27"/>
  <c r="AA18" i="26"/>
  <c r="AC18" i="26"/>
  <c r="AC17" i="26"/>
  <c r="AG17" i="26"/>
  <c r="AO16" i="25"/>
  <c r="AO17" i="25"/>
  <c r="AR13" i="25"/>
  <c r="AR15" i="25"/>
  <c r="AM17" i="25"/>
  <c r="AV17" i="25"/>
  <c r="AV16" i="25"/>
  <c r="AY13" i="25"/>
  <c r="AY16" i="25" s="1"/>
  <c r="AY12" i="25" s="1"/>
  <c r="AT17" i="25"/>
  <c r="AY15" i="25"/>
  <c r="AT17" i="24"/>
  <c r="AO16" i="24"/>
  <c r="AO17" i="24"/>
  <c r="AM17" i="24"/>
  <c r="AV17" i="24"/>
  <c r="AV16" i="24"/>
  <c r="AY16" i="24"/>
  <c r="AY12" i="24" s="1"/>
  <c r="AT25" i="23"/>
  <c r="BB24" i="23"/>
  <c r="AZ25" i="23"/>
  <c r="AT24" i="23"/>
  <c r="AR25" i="23"/>
  <c r="AM22" i="22"/>
  <c r="E18" i="30" s="1"/>
  <c r="AO21" i="22"/>
  <c r="AN22" i="22"/>
  <c r="AV21" i="22"/>
  <c r="AT22" i="22"/>
  <c r="AN15" i="23"/>
  <c r="AF15" i="23"/>
  <c r="X15" i="23"/>
  <c r="P15" i="23"/>
  <c r="Z20" i="22"/>
  <c r="AA20" i="22" s="1"/>
  <c r="M11" i="23"/>
  <c r="AG11" i="22"/>
  <c r="Z11" i="22"/>
  <c r="S11" i="22"/>
  <c r="L11" i="22"/>
  <c r="AG5" i="27" l="1"/>
  <c r="AG4" i="27"/>
  <c r="AB17" i="27"/>
  <c r="AB12" i="27" s="1"/>
  <c r="AB10" i="27"/>
  <c r="AC12" i="27"/>
  <c r="AB17" i="26"/>
  <c r="AB12" i="26" s="1"/>
  <c r="AB10" i="26"/>
  <c r="AC12" i="26"/>
  <c r="AF17" i="26"/>
  <c r="AF12" i="26" s="1"/>
  <c r="AG12" i="26"/>
  <c r="AF10" i="26"/>
  <c r="AR16" i="25"/>
  <c r="AR12" i="25" s="1"/>
  <c r="AU16" i="25"/>
  <c r="AU12" i="25" s="1"/>
  <c r="AU10" i="25"/>
  <c r="AV12" i="25"/>
  <c r="AN10" i="25"/>
  <c r="AU7" i="25" s="1"/>
  <c r="AN16" i="25"/>
  <c r="AN12" i="25" s="1"/>
  <c r="AO12" i="25"/>
  <c r="AN16" i="24"/>
  <c r="AN12" i="24" s="1"/>
  <c r="AO12" i="24"/>
  <c r="AN10" i="24"/>
  <c r="AU7" i="24" s="1"/>
  <c r="AV12" i="24"/>
  <c r="AU16" i="24"/>
  <c r="AU12" i="24" s="1"/>
  <c r="AU10" i="24"/>
  <c r="AR16" i="24"/>
  <c r="AR12" i="24" s="1"/>
  <c r="BA10" i="23"/>
  <c r="BA24" i="23"/>
  <c r="BA12" i="23" s="1"/>
  <c r="BB12" i="23"/>
  <c r="AT12" i="23"/>
  <c r="AS10" i="23"/>
  <c r="AS24" i="23"/>
  <c r="AS12" i="23" s="1"/>
  <c r="AO12" i="22"/>
  <c r="AN10" i="22"/>
  <c r="AU10" i="22"/>
  <c r="AV12" i="22"/>
  <c r="X16" i="27"/>
  <c r="Y16" i="27" s="1"/>
  <c r="X15" i="27"/>
  <c r="Y15" i="27" s="1"/>
  <c r="X14" i="27"/>
  <c r="Y14" i="27" s="1"/>
  <c r="X13" i="27"/>
  <c r="Y13" i="27" s="1"/>
  <c r="X11" i="27"/>
  <c r="T16" i="27"/>
  <c r="U16" i="27" s="1"/>
  <c r="T15" i="27"/>
  <c r="U15" i="27" s="1"/>
  <c r="T14" i="27"/>
  <c r="U14" i="27" s="1"/>
  <c r="T13" i="27"/>
  <c r="U13" i="27" s="1"/>
  <c r="T11" i="27"/>
  <c r="P16" i="27"/>
  <c r="Q16" i="27" s="1"/>
  <c r="P15" i="27"/>
  <c r="Q15" i="27" s="1"/>
  <c r="P14" i="27"/>
  <c r="Q14" i="27" s="1"/>
  <c r="P13" i="27"/>
  <c r="Q13" i="27" s="1"/>
  <c r="X16" i="26"/>
  <c r="Y16" i="26" s="1"/>
  <c r="X15" i="26"/>
  <c r="Y15" i="26" s="1"/>
  <c r="X14" i="26"/>
  <c r="Y14" i="26" s="1"/>
  <c r="X13" i="26"/>
  <c r="Y13" i="26" s="1"/>
  <c r="X11" i="26"/>
  <c r="T16" i="26"/>
  <c r="U16" i="26" s="1"/>
  <c r="T15" i="26"/>
  <c r="U15" i="26" s="1"/>
  <c r="T14" i="26"/>
  <c r="U14" i="26" s="1"/>
  <c r="T13" i="26"/>
  <c r="U13" i="26" s="1"/>
  <c r="T11" i="26"/>
  <c r="P16" i="26"/>
  <c r="Q16" i="26" s="1"/>
  <c r="P15" i="26"/>
  <c r="Q15" i="26" s="1"/>
  <c r="P14" i="26"/>
  <c r="Q14" i="26" s="1"/>
  <c r="P13" i="26"/>
  <c r="Q13" i="26" s="1"/>
  <c r="AG15" i="25"/>
  <c r="AH15" i="25" s="1"/>
  <c r="AG14" i="25"/>
  <c r="AH14" i="25" s="1"/>
  <c r="AG13" i="25"/>
  <c r="AH13" i="25" s="1"/>
  <c r="AG11" i="25"/>
  <c r="Z15" i="25"/>
  <c r="AA15" i="25" s="1"/>
  <c r="Z14" i="25"/>
  <c r="AA14" i="25" s="1"/>
  <c r="Z13" i="25"/>
  <c r="AA13" i="25" s="1"/>
  <c r="Z11" i="25"/>
  <c r="S15" i="25"/>
  <c r="T15" i="25" s="1"/>
  <c r="S14" i="25"/>
  <c r="T14" i="25" s="1"/>
  <c r="S13" i="25"/>
  <c r="T13" i="25" s="1"/>
  <c r="S11" i="25"/>
  <c r="AG15" i="24"/>
  <c r="AH15" i="24" s="1"/>
  <c r="AG14" i="24"/>
  <c r="AH14" i="24" s="1"/>
  <c r="AG13" i="24"/>
  <c r="AH13" i="24" s="1"/>
  <c r="AG11" i="24"/>
  <c r="Z15" i="24"/>
  <c r="AA15" i="24" s="1"/>
  <c r="Z14" i="24"/>
  <c r="AA14" i="24" s="1"/>
  <c r="Z13" i="24"/>
  <c r="AA13" i="24" s="1"/>
  <c r="Z11" i="24"/>
  <c r="S15" i="24"/>
  <c r="T15" i="24" s="1"/>
  <c r="S14" i="24"/>
  <c r="T14" i="24" s="1"/>
  <c r="S13" i="24"/>
  <c r="T13" i="24" s="1"/>
  <c r="S11" i="24"/>
  <c r="AG20" i="22"/>
  <c r="AH20" i="22" s="1"/>
  <c r="AG19" i="22"/>
  <c r="AH19" i="22" s="1"/>
  <c r="AG18" i="22"/>
  <c r="AH18" i="22" s="1"/>
  <c r="AG17" i="22"/>
  <c r="AH17" i="22" s="1"/>
  <c r="AG16" i="22"/>
  <c r="AH16" i="22" s="1"/>
  <c r="AZ16" i="22" s="1"/>
  <c r="AF15" i="22"/>
  <c r="AG15" i="22" s="1"/>
  <c r="AH15" i="22" s="1"/>
  <c r="AF14" i="22"/>
  <c r="AG14" i="22" s="1"/>
  <c r="AH14" i="22" s="1"/>
  <c r="AF13" i="22"/>
  <c r="AG13" i="22" s="1"/>
  <c r="AH13" i="22" s="1"/>
  <c r="Z19" i="22"/>
  <c r="AA19" i="22" s="1"/>
  <c r="Z18" i="22"/>
  <c r="AA18" i="22" s="1"/>
  <c r="Z17" i="22"/>
  <c r="AA17" i="22" s="1"/>
  <c r="Z16" i="22"/>
  <c r="AA16" i="22" s="1"/>
  <c r="Y15" i="22"/>
  <c r="Z15" i="22" s="1"/>
  <c r="AA15" i="22" s="1"/>
  <c r="Y14" i="22"/>
  <c r="Z14" i="22" s="1"/>
  <c r="AA14" i="22" s="1"/>
  <c r="Y13" i="22"/>
  <c r="Z13" i="22" s="1"/>
  <c r="AA13" i="22" s="1"/>
  <c r="S20" i="22"/>
  <c r="T20" i="22" s="1"/>
  <c r="S19" i="22"/>
  <c r="T19" i="22" s="1"/>
  <c r="S18" i="22"/>
  <c r="T18" i="22" s="1"/>
  <c r="S17" i="22"/>
  <c r="T17" i="22" s="1"/>
  <c r="S16" i="22"/>
  <c r="T16" i="22" s="1"/>
  <c r="R15" i="22"/>
  <c r="S15" i="22" s="1"/>
  <c r="T15" i="22" s="1"/>
  <c r="R14" i="22"/>
  <c r="S14" i="22" s="1"/>
  <c r="T14" i="22" s="1"/>
  <c r="R13" i="22"/>
  <c r="S13" i="22" s="1"/>
  <c r="AK23" i="23"/>
  <c r="AL23" i="23" s="1"/>
  <c r="AK22" i="23"/>
  <c r="AL22" i="23" s="1"/>
  <c r="AK21" i="23"/>
  <c r="AL21" i="23" s="1"/>
  <c r="AK20" i="23"/>
  <c r="AL20" i="23" s="1"/>
  <c r="AK19" i="23"/>
  <c r="AL19" i="23" s="1"/>
  <c r="AJ18" i="23"/>
  <c r="AK18" i="23" s="1"/>
  <c r="AL18" i="23" s="1"/>
  <c r="AJ17" i="23"/>
  <c r="AK17" i="23" s="1"/>
  <c r="AL17" i="23" s="1"/>
  <c r="AJ16" i="23"/>
  <c r="AK16" i="23" s="1"/>
  <c r="AL16" i="23" s="1"/>
  <c r="AJ15" i="23"/>
  <c r="AK15" i="23" s="1"/>
  <c r="AL15" i="23" s="1"/>
  <c r="AJ14" i="23"/>
  <c r="AK14" i="23" s="1"/>
  <c r="AL14" i="23" s="1"/>
  <c r="AJ13" i="23"/>
  <c r="AK13" i="23" s="1"/>
  <c r="AK11" i="23"/>
  <c r="AK9" i="23"/>
  <c r="AC23" i="23"/>
  <c r="AD23" i="23" s="1"/>
  <c r="AC22" i="23"/>
  <c r="AD22" i="23" s="1"/>
  <c r="AC21" i="23"/>
  <c r="AD21" i="23" s="1"/>
  <c r="AC20" i="23"/>
  <c r="AD20" i="23" s="1"/>
  <c r="AC19" i="23"/>
  <c r="AD19" i="23" s="1"/>
  <c r="AB18" i="23"/>
  <c r="AC18" i="23" s="1"/>
  <c r="AD18" i="23" s="1"/>
  <c r="AB17" i="23"/>
  <c r="AC17" i="23" s="1"/>
  <c r="AD17" i="23" s="1"/>
  <c r="AB16" i="23"/>
  <c r="AC16" i="23" s="1"/>
  <c r="AD16" i="23" s="1"/>
  <c r="AB15" i="23"/>
  <c r="AC15" i="23" s="1"/>
  <c r="AD15" i="23" s="1"/>
  <c r="AB14" i="23"/>
  <c r="AC14" i="23" s="1"/>
  <c r="AD14" i="23" s="1"/>
  <c r="AB13" i="23"/>
  <c r="AC13" i="23" s="1"/>
  <c r="AC11" i="23"/>
  <c r="AC9" i="23"/>
  <c r="U23" i="23"/>
  <c r="V23" i="23" s="1"/>
  <c r="U22" i="23"/>
  <c r="V22" i="23" s="1"/>
  <c r="U21" i="23"/>
  <c r="V21" i="23" s="1"/>
  <c r="U20" i="23"/>
  <c r="V20" i="23" s="1"/>
  <c r="U19" i="23"/>
  <c r="V19" i="23" s="1"/>
  <c r="T18" i="23"/>
  <c r="U18" i="23" s="1"/>
  <c r="V18" i="23" s="1"/>
  <c r="T17" i="23"/>
  <c r="U17" i="23" s="1"/>
  <c r="V17" i="23" s="1"/>
  <c r="T16" i="23"/>
  <c r="U16" i="23" s="1"/>
  <c r="V16" i="23" s="1"/>
  <c r="T15" i="23"/>
  <c r="U15" i="23" s="1"/>
  <c r="V15" i="23" s="1"/>
  <c r="T14" i="23"/>
  <c r="U14" i="23" s="1"/>
  <c r="V14" i="23" s="1"/>
  <c r="T13" i="23"/>
  <c r="U13" i="23" s="1"/>
  <c r="U11" i="23"/>
  <c r="U9" i="23"/>
  <c r="G8" i="30"/>
  <c r="AC5" i="27" l="1"/>
  <c r="AC4" i="27"/>
  <c r="AC5" i="26"/>
  <c r="AC4" i="26"/>
  <c r="AG5" i="26"/>
  <c r="AG4" i="26"/>
  <c r="AV4" i="25"/>
  <c r="AV5" i="25"/>
  <c r="AO4" i="25"/>
  <c r="AO5" i="25"/>
  <c r="AD13" i="24"/>
  <c r="AD13" i="25"/>
  <c r="AV4" i="24"/>
  <c r="AV5" i="24"/>
  <c r="AD14" i="24"/>
  <c r="AD14" i="25"/>
  <c r="AD15" i="24"/>
  <c r="AD15" i="25"/>
  <c r="AK15" i="24"/>
  <c r="AK15" i="25"/>
  <c r="AO4" i="24"/>
  <c r="AO5" i="24"/>
  <c r="W13" i="25"/>
  <c r="W13" i="24"/>
  <c r="AK13" i="25"/>
  <c r="AK13" i="24"/>
  <c r="AK14" i="24"/>
  <c r="AK14" i="25"/>
  <c r="AT4" i="23"/>
  <c r="AT5" i="23"/>
  <c r="AW5" i="23"/>
  <c r="BE5" i="23"/>
  <c r="BB4" i="23"/>
  <c r="BB5" i="23"/>
  <c r="AV4" i="22"/>
  <c r="AV5" i="22"/>
  <c r="AO4" i="22"/>
  <c r="W15" i="25"/>
  <c r="W15" i="24"/>
  <c r="W14" i="25"/>
  <c r="W14" i="24"/>
  <c r="T13" i="22"/>
  <c r="T21" i="22" s="1"/>
  <c r="AD13" i="23"/>
  <c r="AB25" i="23" s="1"/>
  <c r="AL13" i="23"/>
  <c r="AJ25" i="23" s="1"/>
  <c r="V13" i="23"/>
  <c r="T25" i="23" s="1"/>
  <c r="Y22" i="22"/>
  <c r="AH21" i="22"/>
  <c r="AG10" i="22" s="1"/>
  <c r="AF22" i="22"/>
  <c r="AG22" i="22"/>
  <c r="AA21" i="22"/>
  <c r="Z22" i="22"/>
  <c r="S22" i="22"/>
  <c r="V25" i="23"/>
  <c r="AL25" i="23"/>
  <c r="AD25" i="23"/>
  <c r="AL24" i="23"/>
  <c r="AK10" i="23" s="1"/>
  <c r="P18" i="30" l="1"/>
  <c r="G19" i="30"/>
  <c r="P19" i="30"/>
  <c r="K19" i="30"/>
  <c r="Q19" i="30"/>
  <c r="G18" i="30"/>
  <c r="R22" i="22"/>
  <c r="AD24" i="23"/>
  <c r="AD12" i="23" s="1"/>
  <c r="V24" i="23"/>
  <c r="V12" i="23" s="1"/>
  <c r="AH12" i="22"/>
  <c r="AA12" i="22"/>
  <c r="Z10" i="22"/>
  <c r="S10" i="22"/>
  <c r="T12" i="22"/>
  <c r="AK24" i="23"/>
  <c r="AK12" i="23" s="1"/>
  <c r="AL12" i="23"/>
  <c r="AO5" i="23" s="1"/>
  <c r="M9" i="23"/>
  <c r="L14" i="23"/>
  <c r="L15" i="23"/>
  <c r="M19" i="30" l="1"/>
  <c r="AC10" i="23"/>
  <c r="AC24" i="23"/>
  <c r="AC12" i="23" s="1"/>
  <c r="AH4" i="22"/>
  <c r="U10" i="23"/>
  <c r="AL5" i="23"/>
  <c r="AL4" i="23"/>
  <c r="U24" i="23"/>
  <c r="U12" i="23" s="1"/>
  <c r="L7" i="24"/>
  <c r="L7" i="25"/>
  <c r="M15" i="23" l="1"/>
  <c r="M14" i="23"/>
  <c r="L16" i="23"/>
  <c r="M16" i="23" s="1"/>
  <c r="L13" i="23"/>
  <c r="M13" i="23" s="1"/>
  <c r="K13" i="22"/>
  <c r="L13" i="22" s="1"/>
  <c r="K14" i="22"/>
  <c r="L14" i="22" s="1"/>
  <c r="L18" i="23" l="1"/>
  <c r="L17" i="23"/>
  <c r="K15" i="22"/>
  <c r="L15" i="22" s="1"/>
  <c r="L15" i="25" l="1"/>
  <c r="L14" i="25"/>
  <c r="L13" i="25"/>
  <c r="L15" i="24"/>
  <c r="L14" i="24"/>
  <c r="L13" i="24"/>
  <c r="L20" i="22"/>
  <c r="L19" i="22"/>
  <c r="L18" i="22"/>
  <c r="L16" i="22"/>
  <c r="M20" i="23"/>
  <c r="M19" i="23"/>
  <c r="H10" i="22" l="1"/>
  <c r="L11" i="24"/>
  <c r="H10" i="24" s="1"/>
  <c r="L11" i="25"/>
  <c r="H10" i="25" s="1"/>
  <c r="L11" i="27"/>
  <c r="H10" i="27" s="1"/>
  <c r="L11" i="26"/>
  <c r="H10" i="26" s="1"/>
  <c r="AU21" i="22" l="1"/>
  <c r="AU12" i="22" s="1"/>
  <c r="AN21" i="22"/>
  <c r="AN12" i="22" s="1"/>
  <c r="AG21" i="22"/>
  <c r="AG12" i="22" s="1"/>
  <c r="Z21" i="22"/>
  <c r="Z12" i="22" s="1"/>
  <c r="S21" i="22"/>
  <c r="S12" i="22" s="1"/>
  <c r="P11" i="27"/>
  <c r="P11" i="26"/>
  <c r="O15" i="24"/>
  <c r="O14" i="24"/>
  <c r="O13" i="24"/>
  <c r="O15" i="25"/>
  <c r="O14" i="25"/>
  <c r="O13" i="25"/>
  <c r="L13" i="27" l="1"/>
  <c r="L14" i="27"/>
  <c r="L15" i="27"/>
  <c r="L13" i="26"/>
  <c r="L14" i="26"/>
  <c r="L15" i="26"/>
  <c r="M17" i="23"/>
  <c r="L17" i="22"/>
  <c r="L16" i="27" l="1"/>
  <c r="L16" i="26"/>
  <c r="M23" i="23"/>
  <c r="M22" i="23"/>
  <c r="M21" i="23"/>
  <c r="M18" i="23"/>
  <c r="M14" i="24" l="1"/>
  <c r="N20" i="23"/>
  <c r="M13" i="25" l="1"/>
  <c r="N19" i="23"/>
  <c r="N23" i="23"/>
  <c r="M16" i="26"/>
  <c r="M13" i="26"/>
  <c r="N22" i="23"/>
  <c r="N18" i="23"/>
  <c r="N16" i="23"/>
  <c r="N14" i="23"/>
  <c r="AG5" i="23" s="1"/>
  <c r="M15" i="25"/>
  <c r="M14" i="27"/>
  <c r="M15" i="27"/>
  <c r="M14" i="26"/>
  <c r="N13" i="23"/>
  <c r="N17" i="23"/>
  <c r="N21" i="23"/>
  <c r="M16" i="27"/>
  <c r="M14" i="25"/>
  <c r="M15" i="26"/>
  <c r="N15" i="23"/>
  <c r="M13" i="27"/>
  <c r="M13" i="24"/>
  <c r="M15" i="24"/>
  <c r="Y5" i="23" l="1"/>
  <c r="P14" i="25"/>
  <c r="H18" i="27"/>
  <c r="J18" i="27"/>
  <c r="M18" i="27"/>
  <c r="J18" i="26"/>
  <c r="M18" i="26"/>
  <c r="H17" i="25"/>
  <c r="J17" i="25"/>
  <c r="M17" i="25"/>
  <c r="H17" i="24"/>
  <c r="J17" i="24"/>
  <c r="E17" i="24"/>
  <c r="M17" i="24"/>
  <c r="E25" i="23"/>
  <c r="N25" i="23"/>
  <c r="K25" i="23"/>
  <c r="H18" i="26"/>
  <c r="E18" i="27"/>
  <c r="I10" i="23"/>
  <c r="I8" i="30" s="1"/>
  <c r="I25" i="23"/>
  <c r="E17" i="25"/>
  <c r="E18" i="26"/>
  <c r="P15" i="25"/>
  <c r="P13" i="24"/>
  <c r="P13" i="25"/>
  <c r="P15" i="24"/>
  <c r="P14" i="24"/>
  <c r="M16" i="25"/>
  <c r="L10" i="25" s="1"/>
  <c r="S7" i="25" s="1"/>
  <c r="M17" i="27"/>
  <c r="N24" i="23"/>
  <c r="M16" i="24"/>
  <c r="M17" i="26"/>
  <c r="V4" i="23" l="1"/>
  <c r="AD4" i="23"/>
  <c r="V5" i="23"/>
  <c r="AD5" i="23"/>
  <c r="O18" i="27"/>
  <c r="U17" i="26"/>
  <c r="O18" i="26"/>
  <c r="R17" i="24"/>
  <c r="R17" i="25"/>
  <c r="Y18" i="27"/>
  <c r="U18" i="27"/>
  <c r="U17" i="27"/>
  <c r="Q18" i="27"/>
  <c r="Q17" i="27"/>
  <c r="Y18" i="26"/>
  <c r="U18" i="26"/>
  <c r="Q18" i="26"/>
  <c r="Q17" i="26"/>
  <c r="T17" i="25"/>
  <c r="T16" i="25"/>
  <c r="T17" i="24"/>
  <c r="T16" i="24"/>
  <c r="B17" i="24"/>
  <c r="B25" i="23"/>
  <c r="B18" i="27"/>
  <c r="B17" i="25"/>
  <c r="B18" i="26"/>
  <c r="P16" i="25"/>
  <c r="P12" i="25" s="1"/>
  <c r="P16" i="24"/>
  <c r="P12" i="24" s="1"/>
  <c r="M12" i="25"/>
  <c r="L16" i="25"/>
  <c r="L12" i="25" s="1"/>
  <c r="M12" i="26"/>
  <c r="L10" i="26"/>
  <c r="L17" i="26"/>
  <c r="L12" i="26" s="1"/>
  <c r="M12" i="24"/>
  <c r="L10" i="24"/>
  <c r="S7" i="24" s="1"/>
  <c r="L16" i="24"/>
  <c r="L12" i="24" s="1"/>
  <c r="N12" i="23"/>
  <c r="M10" i="23"/>
  <c r="M24" i="23"/>
  <c r="M12" i="23" s="1"/>
  <c r="M12" i="27"/>
  <c r="L10" i="27"/>
  <c r="L17" i="27"/>
  <c r="L12" i="27" s="1"/>
  <c r="I15" i="30" l="1"/>
  <c r="E15" i="30"/>
  <c r="S18" i="27"/>
  <c r="S18" i="26"/>
  <c r="Y17" i="25"/>
  <c r="Y17" i="24"/>
  <c r="T17" i="27"/>
  <c r="T12" i="27" s="1"/>
  <c r="T10" i="27"/>
  <c r="U12" i="27"/>
  <c r="Q12" i="27"/>
  <c r="P17" i="27"/>
  <c r="P12" i="27" s="1"/>
  <c r="P10" i="27"/>
  <c r="T17" i="26"/>
  <c r="T12" i="26" s="1"/>
  <c r="T10" i="26"/>
  <c r="U12" i="26"/>
  <c r="P17" i="26"/>
  <c r="P12" i="26" s="1"/>
  <c r="Q12" i="26"/>
  <c r="P10" i="26"/>
  <c r="W16" i="25"/>
  <c r="W12" i="25" s="1"/>
  <c r="S10" i="25"/>
  <c r="Z7" i="25" s="1"/>
  <c r="T12" i="25"/>
  <c r="S16" i="25"/>
  <c r="S12" i="25" s="1"/>
  <c r="W16" i="24"/>
  <c r="W12" i="24" s="1"/>
  <c r="S10" i="24"/>
  <c r="Z7" i="24" s="1"/>
  <c r="T12" i="24"/>
  <c r="S16" i="24"/>
  <c r="S12" i="24" s="1"/>
  <c r="Q5" i="27" l="1"/>
  <c r="Q4" i="27"/>
  <c r="U4" i="27"/>
  <c r="U5" i="27"/>
  <c r="Q5" i="26"/>
  <c r="Q4" i="26"/>
  <c r="U5" i="26"/>
  <c r="U4" i="26"/>
  <c r="T5" i="25"/>
  <c r="T4" i="25"/>
  <c r="I16" i="30"/>
  <c r="T4" i="24"/>
  <c r="T5" i="24"/>
  <c r="W18" i="27"/>
  <c r="Y17" i="27"/>
  <c r="W18" i="26"/>
  <c r="Y17" i="26"/>
  <c r="AF17" i="24"/>
  <c r="AF17" i="25"/>
  <c r="AA17" i="25"/>
  <c r="AA16" i="25"/>
  <c r="AA17" i="24"/>
  <c r="AA16" i="24"/>
  <c r="M20" i="22"/>
  <c r="M16" i="22"/>
  <c r="M17" i="22"/>
  <c r="M13" i="22"/>
  <c r="M19" i="22"/>
  <c r="M15" i="22"/>
  <c r="M14" i="22"/>
  <c r="M18" i="22"/>
  <c r="AZ18" i="22" s="1"/>
  <c r="E16" i="30" l="1"/>
  <c r="I17" i="30"/>
  <c r="X17" i="27"/>
  <c r="X12" i="27" s="1"/>
  <c r="X10" i="27"/>
  <c r="Y12" i="27"/>
  <c r="Y12" i="26"/>
  <c r="X17" i="26"/>
  <c r="X12" i="26" s="1"/>
  <c r="X10" i="26"/>
  <c r="AD16" i="25"/>
  <c r="AD12" i="25" s="1"/>
  <c r="Z10" i="25"/>
  <c r="AG7" i="25" s="1"/>
  <c r="Z16" i="25"/>
  <c r="Z12" i="25" s="1"/>
  <c r="AA12" i="25"/>
  <c r="AD16" i="24"/>
  <c r="AD12" i="24" s="1"/>
  <c r="Z10" i="24"/>
  <c r="AG7" i="24" s="1"/>
  <c r="AA12" i="24"/>
  <c r="Z16" i="24"/>
  <c r="Z12" i="24" s="1"/>
  <c r="J22" i="22"/>
  <c r="I14" i="30" s="1"/>
  <c r="E22" i="22"/>
  <c r="K22" i="22"/>
  <c r="E14" i="30" s="1"/>
  <c r="H22" i="22"/>
  <c r="M21" i="22"/>
  <c r="AO5" i="22" l="1"/>
  <c r="AH5" i="22"/>
  <c r="Y4" i="27"/>
  <c r="Y5" i="27"/>
  <c r="Y5" i="26"/>
  <c r="Y4" i="26"/>
  <c r="AA4" i="25"/>
  <c r="AA5" i="25"/>
  <c r="AA5" i="24"/>
  <c r="AA4" i="24"/>
  <c r="T4" i="22"/>
  <c r="AA4" i="22"/>
  <c r="M14" i="30"/>
  <c r="T5" i="22"/>
  <c r="Q15" i="30" s="1"/>
  <c r="AA5" i="22"/>
  <c r="L10" i="22"/>
  <c r="L21" i="22"/>
  <c r="L12" i="22" s="1"/>
  <c r="AH17" i="25"/>
  <c r="AK16" i="25"/>
  <c r="AK12" i="25" s="1"/>
  <c r="AH16" i="25"/>
  <c r="AH17" i="24"/>
  <c r="AK16" i="24"/>
  <c r="AK12" i="24" s="1"/>
  <c r="AH16" i="24"/>
  <c r="B22" i="22"/>
  <c r="M12" i="22"/>
  <c r="K8" i="30" s="1"/>
  <c r="Q18" i="30" l="1"/>
  <c r="K18" i="30"/>
  <c r="M18" i="30" s="1"/>
  <c r="E17" i="30"/>
  <c r="K15" i="30"/>
  <c r="G16" i="30"/>
  <c r="P16" i="30"/>
  <c r="P15" i="30"/>
  <c r="G15" i="30"/>
  <c r="Q16" i="30"/>
  <c r="K16" i="30"/>
  <c r="AG10" i="25"/>
  <c r="AN7" i="25" s="1"/>
  <c r="AH12" i="25"/>
  <c r="AG16" i="25"/>
  <c r="AG12" i="25" s="1"/>
  <c r="AG10" i="24"/>
  <c r="AN7" i="24" s="1"/>
  <c r="AG16" i="24"/>
  <c r="AG12" i="24" s="1"/>
  <c r="AH12" i="24"/>
  <c r="M8" i="30"/>
  <c r="M7" i="30"/>
  <c r="AH5" i="25" l="1"/>
  <c r="AH4" i="25"/>
  <c r="AH5" i="24"/>
  <c r="AH4" i="24"/>
  <c r="M15" i="30"/>
  <c r="M16" i="30"/>
  <c r="P17" i="30" l="1"/>
  <c r="G17" i="30"/>
  <c r="K17" i="30"/>
  <c r="Q17" i="30"/>
  <c r="M17" i="30" l="1"/>
</calcChain>
</file>

<file path=xl/sharedStrings.xml><?xml version="1.0" encoding="utf-8"?>
<sst xmlns="http://schemas.openxmlformats.org/spreadsheetml/2006/main" count="460" uniqueCount="150">
  <si>
    <t>POSTUP:</t>
  </si>
  <si>
    <t>3.</t>
  </si>
  <si>
    <t>1.</t>
  </si>
  <si>
    <t>2.</t>
  </si>
  <si>
    <t>Minimální dotace</t>
  </si>
  <si>
    <t>Maximální dotace</t>
  </si>
  <si>
    <t>Cena jedné šablony
(v Kč)</t>
  </si>
  <si>
    <t>Požadováno celkem 
(v Kč)</t>
  </si>
  <si>
    <t>Požadováno šablon (v tomto sloupci vyplňte 
počet šablon)</t>
  </si>
  <si>
    <t>Speciální škola</t>
  </si>
  <si>
    <t>Ne</t>
  </si>
  <si>
    <t>4.</t>
  </si>
  <si>
    <t>Hodnoty nekopírujte a nepřesunujte, vždy je ručně vepište.</t>
  </si>
  <si>
    <t>5.</t>
  </si>
  <si>
    <t>V kalkulačce vyplňujte vždy pouze "BÍLÁ" pole.</t>
  </si>
  <si>
    <t>zpět na hlavní stranu</t>
  </si>
  <si>
    <t>Základní škola</t>
  </si>
  <si>
    <t>Mateřská škola</t>
  </si>
  <si>
    <t>Školní družina</t>
  </si>
  <si>
    <t>Školní klub</t>
  </si>
  <si>
    <t>Středisko volného času</t>
  </si>
  <si>
    <t>Základní umělecká škola</t>
  </si>
  <si>
    <t>6.</t>
  </si>
  <si>
    <t>7.</t>
  </si>
  <si>
    <t>8.</t>
  </si>
  <si>
    <t>zpět na úvodní stranu</t>
  </si>
  <si>
    <t>Za MŠ finance celkem</t>
  </si>
  <si>
    <t>Za ZŠ finance celkem</t>
  </si>
  <si>
    <t>Za ŠD finance celkem</t>
  </si>
  <si>
    <t>Za ŠK finance celkem</t>
  </si>
  <si>
    <t>Za SVČ finance celkem</t>
  </si>
  <si>
    <t>Za ZUŠ finance celkem</t>
  </si>
  <si>
    <t>Celkem požadováno</t>
  </si>
  <si>
    <t>verze 1</t>
  </si>
  <si>
    <t>Celkem za ŠD i ŠK</t>
  </si>
  <si>
    <t>šablon</t>
  </si>
  <si>
    <t>Kč</t>
  </si>
  <si>
    <t>1.I/1</t>
  </si>
  <si>
    <t>2.3</t>
  </si>
  <si>
    <t>1.I/2</t>
  </si>
  <si>
    <t>1.I/3</t>
  </si>
  <si>
    <t>1.I/4</t>
  </si>
  <si>
    <t>2.2</t>
  </si>
  <si>
    <t>1.I/5</t>
  </si>
  <si>
    <t>1.I/6</t>
  </si>
  <si>
    <t>1.I/7</t>
  </si>
  <si>
    <t>1.I/8</t>
  </si>
  <si>
    <t>Školní asistent MŠ</t>
  </si>
  <si>
    <t>Sociální pedagog MŠ</t>
  </si>
  <si>
    <t>Dvojjazyčný asistent MŠ</t>
  </si>
  <si>
    <t>Vzdělávání pracovníků ve vzdělávání MŠ</t>
  </si>
  <si>
    <t>Spolupráce pracovníků ve vzdělávání MŠ</t>
  </si>
  <si>
    <t>Inovativní vzdělávání dětí v MŠ</t>
  </si>
  <si>
    <t>Podpora dětí s odlišným mateřským jazykem v MŠ</t>
  </si>
  <si>
    <t>Odborně zaměřená tematická a komunitní setkávání v MŠ</t>
  </si>
  <si>
    <t>1.II/1</t>
  </si>
  <si>
    <t>1.II/2</t>
  </si>
  <si>
    <t>1.II/3</t>
  </si>
  <si>
    <t>1.II/4</t>
  </si>
  <si>
    <t>1.II/5</t>
  </si>
  <si>
    <t>1.II/6</t>
  </si>
  <si>
    <t>1.II/7</t>
  </si>
  <si>
    <t>1.II/8</t>
  </si>
  <si>
    <t>1.II/9</t>
  </si>
  <si>
    <t>1.II/10</t>
  </si>
  <si>
    <t>1.II/11</t>
  </si>
  <si>
    <t>Školní asistent ZŠ</t>
  </si>
  <si>
    <t>Školní speciální pedagog ZŠ</t>
  </si>
  <si>
    <t>Školní psycholog ZŠ</t>
  </si>
  <si>
    <t>Sociální pedagog ZŠ</t>
  </si>
  <si>
    <t>Kariérový poradce ZŠ</t>
  </si>
  <si>
    <t>Dvojjazyčný asistent ZŠ</t>
  </si>
  <si>
    <t>Vzdělávání pracovníků ve vzdělávání ZŠ</t>
  </si>
  <si>
    <t>Spolupráce pracovníků ve vzdělávání ZŠ</t>
  </si>
  <si>
    <t>Podpora žáků s odlišným mateřským jazykem v ZŠ</t>
  </si>
  <si>
    <t>Odborně zaměřená tematická a komunitní setkávání v ZŠ</t>
  </si>
  <si>
    <t>1.V/1</t>
  </si>
  <si>
    <t>1.V/2</t>
  </si>
  <si>
    <t>1.V/3</t>
  </si>
  <si>
    <t>Vzdělávání pracovníků ve vzdělávání ŠD/ŠK</t>
  </si>
  <si>
    <t>Spolupráce pracovníků ve vzdělávání ŠD/ŠK</t>
  </si>
  <si>
    <t>1.VI/1</t>
  </si>
  <si>
    <t>1.VI/2</t>
  </si>
  <si>
    <t>1.VI/3</t>
  </si>
  <si>
    <t>1.VI/4</t>
  </si>
  <si>
    <t>Vzdělávání pracovníků ve vzdělávání SVČ</t>
  </si>
  <si>
    <t>Spolupráce pracovníků ve vzdělávání SVČ</t>
  </si>
  <si>
    <t>Odborně zaměřená tematická a komunitní setkávání v SVČ</t>
  </si>
  <si>
    <t>1.VII/1</t>
  </si>
  <si>
    <t>1.VII/2</t>
  </si>
  <si>
    <t>1.VII/3</t>
  </si>
  <si>
    <t>1.VII/4</t>
  </si>
  <si>
    <t>Vzdělávání pracovníků ve vzdělávání ZUŠ</t>
  </si>
  <si>
    <t>Spolupráce pracovníků ve vzdělávání ZUŠ</t>
  </si>
  <si>
    <t>Odborně zaměřená tematická a komunitní setkávání v ZUŠ</t>
  </si>
  <si>
    <t>Počet měsíců využití personální pozice</t>
  </si>
  <si>
    <t xml:space="preserve">Doporučení pro vyplňování kalkulačky šablon: </t>
  </si>
  <si>
    <t>Inovativní vzdělávání žáků v ZŠ</t>
  </si>
  <si>
    <t>Počet účastníků</t>
  </si>
  <si>
    <t>Inovativní vzdělávání žáků v ZUŠ</t>
  </si>
  <si>
    <t>Inovativní vzdělávání účastníků zájmového vzdělávání v ŠD/ŠK</t>
  </si>
  <si>
    <t>Inovativní vzdělávání účastníků zájmového vzdělávání v SVČ</t>
  </si>
  <si>
    <t>* Vyberte, zda je subjekt zřízen samostatně nebo ne. Samostatně je míněno ve smyslu výzvy: Pokud je dané školské zařízení zřízeno samostatně nebo pokud je součástí právnické osoby žadatele střední škola (tj. pokud součástí právnické osoby není ZŠ nebo MŠ).</t>
  </si>
  <si>
    <t>Samostatně zřízený ŠK *</t>
  </si>
  <si>
    <t>Samostatně zřízená ŠD*</t>
  </si>
  <si>
    <t>Počet žáků k 30.9.2021</t>
  </si>
  <si>
    <t>Průměrný počet žáků 2019 -2021</t>
  </si>
  <si>
    <t>Plánovaný úvazek</t>
  </si>
  <si>
    <t>Počet žáků</t>
  </si>
  <si>
    <t>Počet dětí</t>
  </si>
  <si>
    <t>Red_izo</t>
  </si>
  <si>
    <t>Nahoře na listu "Souhrn" vyplňte název a RED_IZO školy.</t>
  </si>
  <si>
    <t>kliknutím na název subjektu v barevném bloku budete přesměrováni na vybraný subjekt</t>
  </si>
  <si>
    <t>Škola při zdrav. zařízení</t>
  </si>
  <si>
    <r>
      <t xml:space="preserve">    Jak šablona přispívá k naplňování cílů Koncepce rozvoje školy
    </t>
    </r>
    <r>
      <rPr>
        <b/>
        <sz val="11"/>
        <color rgb="FFFF0000"/>
        <rFont val="Segoe UI"/>
        <family val="2"/>
        <charset val="238"/>
      </rPr>
      <t>Vyplňte pouze u nově zvolené šablony</t>
    </r>
  </si>
  <si>
    <t>Původní žádost</t>
  </si>
  <si>
    <t>Změna č. 1</t>
  </si>
  <si>
    <t>Změna č. 2</t>
  </si>
  <si>
    <t>Změna č. 3</t>
  </si>
  <si>
    <r>
      <t xml:space="preserve">    Jak šablona přispívá k naplňování cílů Koncepce rozvoje školy
    </t>
    </r>
    <r>
      <rPr>
        <b/>
        <sz val="11"/>
        <color rgb="FFFF0000"/>
        <rFont val="Segoe UI"/>
        <family val="2"/>
        <charset val="238"/>
      </rPr>
      <t>Vyplňte pouze u nově zvolené šablony</t>
    </r>
  </si>
  <si>
    <r>
      <t xml:space="preserve">     Jak šablona přispívá k naplňování cílů Koncepce rozvoje školského zařízení
   </t>
    </r>
    <r>
      <rPr>
        <b/>
        <sz val="11"/>
        <color rgb="FFFF0000"/>
        <rFont val="Segoe UI"/>
        <family val="2"/>
        <charset val="238"/>
      </rPr>
      <t xml:space="preserve">  Vyplňte pouze u nově zvolené šablony</t>
    </r>
  </si>
  <si>
    <r>
      <t xml:space="preserve">     Jak šablona přispívá k naplňování cílů Koncepce rozvoje školského zařízení
     </t>
    </r>
    <r>
      <rPr>
        <b/>
        <sz val="11"/>
        <color rgb="FFFF0000"/>
        <rFont val="Segoe UI"/>
        <family val="2"/>
        <charset val="238"/>
      </rPr>
      <t>Vyplňte pouze u nově zvolené šablony</t>
    </r>
  </si>
  <si>
    <r>
      <t xml:space="preserve">     Jak šablona přispívá k naplňování cílů Koncepce rozvoje školského zařízení
</t>
    </r>
    <r>
      <rPr>
        <b/>
        <sz val="11"/>
        <color rgb="FFFF0000"/>
        <rFont val="Segoe UI"/>
        <family val="2"/>
        <charset val="238"/>
      </rPr>
      <t xml:space="preserve">
     Vyplňte pouze u nově zvolené šablony</t>
    </r>
  </si>
  <si>
    <r>
      <t xml:space="preserve">     Jak šablona přispívá k naplňování cílů Koncepce rozvoje školy
    </t>
    </r>
    <r>
      <rPr>
        <b/>
        <sz val="11"/>
        <color rgb="FFFF0000"/>
        <rFont val="Segoe UI"/>
        <family val="2"/>
        <charset val="238"/>
      </rPr>
      <t xml:space="preserve"> Vyplňte pouze u nově zvolené šablony</t>
    </r>
  </si>
  <si>
    <t>ZMĚNOVÁ KALKULAČKA  ŠABLON</t>
  </si>
  <si>
    <t>úspora SC 2.2</t>
  </si>
  <si>
    <t>úspora SC 2.3</t>
  </si>
  <si>
    <t>2_2</t>
  </si>
  <si>
    <t>2_3</t>
  </si>
  <si>
    <t>měsíců plného úvazku</t>
  </si>
  <si>
    <t>V kalkulačce vyplňujte vždy pouze kladná čísla nebo nulu, pokud je možnost výběru z číselníku, použijte ji.</t>
  </si>
  <si>
    <t>V bloku příslušné změny vyplňte nově požadované údaje. V případě, že u aktivity ke změně nedochází, opište údaje ze žádosti o podporu.</t>
  </si>
  <si>
    <t>celkem</t>
  </si>
  <si>
    <t>z toho za 1.II/2 a 1.II/3</t>
  </si>
  <si>
    <t>Na jednotlivých listech subjektů vyplňte původní hodnoty ze žádosti o podporu. Vyplňte údaje i u těch subjektů, u kterých nedochází ke změně aktivit.</t>
  </si>
  <si>
    <t>U personálních šablon vyplňte průměrný úvazek (na 3 desetinná místa) a vyberte z číselníku počet měsíců využití pozice. Počet jednotek (=počet produktivních hodin) se vypočítá automaticky.</t>
  </si>
  <si>
    <t>Pokud volíte šablonu, která v původní žádosti o podporu nebyla, vyplňte pro ni pole "Jak šablona přispívá k naplňování cílů Koncepce rozvoje školy/školského zařízení".</t>
  </si>
  <si>
    <t xml:space="preserve">SC 2.2 </t>
  </si>
  <si>
    <t xml:space="preserve">SC 2.3 </t>
  </si>
  <si>
    <t>Název školy</t>
  </si>
  <si>
    <t>Za projekt celkem</t>
  </si>
  <si>
    <t>Do žádosti o změnu v ISKP 21+ zaznamenejte na záložku Aktivity nejen nově požadované počty jednotek šablon, ale zvolte také položku Nevyužité prostředky pro daný specifický cíl, do které uvedete částku ze záložky Souhrn, pole "nevyužité prostředky SC 2.2/SC 2.3".</t>
  </si>
  <si>
    <t>Změnu aktivit/y zjednodušeného projektu je možné provést pouze za podmínky, že se jedná o změnu aktivity v rámci jednoho specifického cíle projektu. Není možné navýšit celkový rozpočet projektu, celkové částky jednotlivých specifických cílů ani dílčí rozpočty jednotlivých subjektů. U ZŠ není možné navýšit objem alokace na Školního speciálního pedagoga a Školního psychologa celkem požadované v žádosti.</t>
  </si>
  <si>
    <t>Souhrnné hodnoty nevyužitých prostředků jednotlivých subjektů, v rozdělení na jednotlivé specifické cíle (SC), se zobrazí v horní části tabulky pod nápisem „Změna č. x“. Svítí-li pole červeně, nebylo dodrženo pravidlo, že změny lze provádět pouze v rámci jednoho specifického cíle.</t>
  </si>
  <si>
    <t>Šablony Školní speciální pedagog a Školní psycholog u ZŠ s průměrným počtem žáků 180 a více mohou být změněny pouze mezi sebou. Vzhledem k tomu, že jsou na tyto dvě šablony alokovány finanční prostředky odděleně od ostatních šablon, není možné provádět změny vůči jiným šablonám. Upozornění pro ZŠ se 400 a více žáky: "bonusový" úvazek Školního speciálního pedagoga při začleňování žáků se SVP (str. 6 přílohy č. 2 výzvy) nesmí být změnou přesunut Školnímu psychologovi.</t>
  </si>
  <si>
    <t>nevyužité prostředky
SC 2.3</t>
  </si>
  <si>
    <t>nevyužité prostředky
SC 2.2</t>
  </si>
  <si>
    <t xml:space="preserve">Povinná příloha žádosti o změnu aktivit výzvy č. 02_22_002 Šablony pro MŠ a ZŠ I OP JAK </t>
  </si>
  <si>
    <t>Změna č. 4</t>
  </si>
  <si>
    <t>Změna č.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</si>
</sst>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č&quot;"/>
    <numFmt numFmtId="165" formatCode="0.000"/>
    <numFmt numFmtId="166" formatCode="#,##0.000"/>
  </numFmts>
  <fonts count="56"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8"/>
      <name val="Calibri"/>
      <family val="2"/>
      <charset val="238"/>
    </font>
    <font>
      <sz val="11"/>
      <color theme="1"/>
      <name val="Calibri"/>
      <family val="2"/>
      <scheme val="minor"/>
    </font>
    <font>
      <sz val="10"/>
      <name val="Arial"/>
      <family val="2"/>
      <charset val="238"/>
    </font>
    <font>
      <sz val="10"/>
      <name val="Arial CE"/>
      <family val="2"/>
      <charset val="238"/>
    </font>
    <font>
      <u/>
      <sz val="11"/>
      <color theme="10"/>
      <name val="Calibri"/>
      <family val="2"/>
      <charset val="238"/>
      <scheme val="minor"/>
    </font>
    <font>
      <sz val="10"/>
      <color theme="1"/>
      <name val="Segoe UI"/>
      <family val="2"/>
      <charset val="238"/>
    </font>
    <font>
      <b/>
      <sz val="10"/>
      <color theme="1"/>
      <name val="Segoe UI"/>
      <family val="2"/>
      <charset val="238"/>
    </font>
    <font>
      <sz val="9"/>
      <color theme="1"/>
      <name val="Segoe UI"/>
      <family val="2"/>
      <charset val="238"/>
    </font>
    <font>
      <b/>
      <sz val="14"/>
      <color theme="1"/>
      <name val="Segoe UI"/>
      <family val="2"/>
      <charset val="238"/>
    </font>
    <font>
      <b/>
      <sz val="14"/>
      <color rgb="FF003399"/>
      <name val="Segoe UI"/>
      <family val="2"/>
      <charset val="238"/>
    </font>
    <font>
      <b/>
      <sz val="18"/>
      <color theme="1"/>
      <name val="Segoe UI"/>
      <family val="2"/>
      <charset val="238"/>
    </font>
    <font>
      <sz val="10"/>
      <name val="Segoe UI"/>
      <family val="2"/>
      <charset val="238"/>
    </font>
    <font>
      <b/>
      <sz val="12"/>
      <color theme="1"/>
      <name val="Segoe UI"/>
      <family val="2"/>
      <charset val="238"/>
    </font>
    <font>
      <b/>
      <sz val="11"/>
      <color theme="1"/>
      <name val="Segoe UI"/>
      <family val="2"/>
      <charset val="238"/>
    </font>
    <font>
      <sz val="11"/>
      <color theme="1"/>
      <name val="Segoe UI"/>
      <family val="2"/>
      <charset val="238"/>
    </font>
    <font>
      <i/>
      <sz val="10"/>
      <color theme="1"/>
      <name val="Segoe UI"/>
      <family val="2"/>
      <charset val="238"/>
    </font>
    <font>
      <b/>
      <sz val="16"/>
      <color theme="0"/>
      <name val="Segoe UI"/>
      <family val="2"/>
      <charset val="238"/>
    </font>
    <font>
      <b/>
      <sz val="28"/>
      <color theme="1"/>
      <name val="Segoe UI"/>
      <family val="2"/>
      <charset val="238"/>
    </font>
    <font>
      <i/>
      <sz val="10"/>
      <color rgb="FFFF0000"/>
      <name val="Segoe UI"/>
      <family val="2"/>
      <charset val="238"/>
    </font>
    <font>
      <sz val="10"/>
      <color rgb="FFFF0000"/>
      <name val="Segoe UI"/>
      <family val="2"/>
      <charset val="238"/>
    </font>
    <font>
      <sz val="12"/>
      <color rgb="FFFF0000"/>
      <name val="Segoe UI"/>
      <family val="2"/>
      <charset val="238"/>
    </font>
    <font>
      <sz val="11"/>
      <color rgb="FFFF0000"/>
      <name val="Segoe UI"/>
      <family val="2"/>
      <charset val="238"/>
    </font>
    <font>
      <b/>
      <sz val="18"/>
      <color theme="0"/>
      <name val="Segoe UI"/>
      <family val="2"/>
      <charset val="238"/>
    </font>
    <font>
      <b/>
      <sz val="10"/>
      <color theme="0"/>
      <name val="Segoe UI"/>
      <family val="2"/>
      <charset val="238"/>
    </font>
    <font>
      <b/>
      <sz val="14"/>
      <color theme="0"/>
      <name val="Segoe UI"/>
      <family val="2"/>
      <charset val="238"/>
    </font>
    <font>
      <b/>
      <sz val="11"/>
      <name val="Segoe UI"/>
      <family val="2"/>
      <charset val="238"/>
    </font>
    <font>
      <b/>
      <sz val="10"/>
      <color rgb="FFFF0000"/>
      <name val="Segoe UI"/>
      <family val="2"/>
      <charset val="238"/>
    </font>
    <font>
      <sz val="11"/>
      <color rgb="FF00B050"/>
      <name val="Segoe UI"/>
      <family val="2"/>
      <charset val="238"/>
    </font>
    <font>
      <i/>
      <sz val="10"/>
      <name val="Segoe UI"/>
      <family val="2"/>
      <charset val="238"/>
    </font>
    <font>
      <b/>
      <sz val="22"/>
      <color theme="0"/>
      <name val="Segoe UI"/>
      <family val="2"/>
      <charset val="238"/>
    </font>
    <font>
      <u/>
      <sz val="11"/>
      <color theme="10"/>
      <name val="Segoe UI"/>
      <family val="2"/>
      <charset val="238"/>
    </font>
    <font>
      <b/>
      <sz val="11"/>
      <color rgb="FFFF0000"/>
      <name val="Segoe UI"/>
      <family val="2"/>
      <charset val="238"/>
    </font>
    <font>
      <b/>
      <sz val="12"/>
      <color rgb="FFFF0000"/>
      <name val="Segoe UI"/>
      <family val="2"/>
      <charset val="238"/>
    </font>
    <font>
      <sz val="8"/>
      <name val="Calibri"/>
      <family val="2"/>
      <charset val="238"/>
      <scheme val="minor"/>
    </font>
    <font>
      <sz val="10"/>
      <color theme="0" tint="-0.249977111117893"/>
      <name val="Segoe UI"/>
      <family val="2"/>
      <charset val="238"/>
    </font>
    <font>
      <sz val="11"/>
      <color rgb="FFFF5229"/>
      <name val="Segoe UI"/>
      <family val="2"/>
      <charset val="238"/>
    </font>
    <font>
      <sz val="10"/>
      <color rgb="FFFF5229"/>
      <name val="Segoe UI"/>
      <family val="2"/>
      <charset val="238"/>
    </font>
    <font>
      <b/>
      <sz val="11"/>
      <color theme="0"/>
      <name val="Segoe UI"/>
      <family val="2"/>
      <charset val="238"/>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00"/>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BD0D37"/>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AA700"/>
        <bgColor indexed="64"/>
      </patternFill>
    </fill>
    <fill>
      <patternFill patternType="solid">
        <fgColor rgb="FFFAB900"/>
        <bgColor indexed="64"/>
      </patternFill>
    </fill>
    <fill>
      <patternFill patternType="solid">
        <fgColor rgb="FFFFE18B"/>
        <bgColor indexed="64"/>
      </patternFill>
    </fill>
    <fill>
      <patternFill patternType="solid">
        <fgColor rgb="FFFFC000"/>
        <bgColor indexed="64"/>
      </patternFill>
    </fill>
  </fills>
  <borders count="7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ashed">
        <color theme="5" tint="-0.24994659260841701"/>
      </left>
      <right/>
      <top style="dashed">
        <color theme="5" tint="-0.24994659260841701"/>
      </top>
      <bottom style="dashed">
        <color theme="5" tint="-0.24994659260841701"/>
      </bottom>
      <diagonal/>
    </border>
    <border>
      <left/>
      <right/>
      <top style="dashed">
        <color theme="5" tint="-0.24994659260841701"/>
      </top>
      <bottom style="dashed">
        <color theme="5" tint="-0.24994659260841701"/>
      </bottom>
      <diagonal/>
    </border>
    <border>
      <left/>
      <right style="dashed">
        <color theme="5" tint="-0.24994659260841701"/>
      </right>
      <top style="dashed">
        <color theme="5" tint="-0.24994659260841701"/>
      </top>
      <bottom style="dashed">
        <color theme="5" tint="-0.24994659260841701"/>
      </bottom>
      <diagonal/>
    </border>
    <border>
      <left style="hair">
        <color indexed="64"/>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0" fillId="0" borderId="0"/>
    <xf numFmtId="0" fontId="20" fillId="0" borderId="0"/>
    <xf numFmtId="0" fontId="1" fillId="0" borderId="0"/>
    <xf numFmtId="0" fontId="21" fillId="0" borderId="0"/>
    <xf numFmtId="0" fontId="20" fillId="0" borderId="0"/>
    <xf numFmtId="0" fontId="1" fillId="0" borderId="0"/>
    <xf numFmtId="0" fontId="1" fillId="0" borderId="0"/>
    <xf numFmtId="0" fontId="22" fillId="0" borderId="0" applyNumberFormat="0" applyFill="0" applyBorder="0" applyAlignment="0" applyProtection="0"/>
    <xf numFmtId="0" fontId="2" fillId="0" borderId="0" applyNumberFormat="0" applyFill="0" applyBorder="0" applyAlignment="0" applyProtection="0"/>
  </cellStyleXfs>
  <cellXfs count="632">
    <xf numFmtId="0" fontId="0" fillId="0" borderId="0" xfId="0"/>
    <xf numFmtId="0" fontId="23" fillId="34" borderId="0" xfId="0" applyFont="1" applyFill="1" applyAlignment="1" applyProtection="1">
      <alignment vertical="center"/>
      <protection hidden="1"/>
    </xf>
    <xf numFmtId="0" fontId="23" fillId="34" borderId="0" xfId="0" applyFont="1" applyFill="1" applyProtection="1">
      <protection hidden="1"/>
    </xf>
    <xf numFmtId="3" fontId="23" fillId="34" borderId="0" xfId="0" applyNumberFormat="1" applyFont="1" applyFill="1" applyProtection="1">
      <protection hidden="1"/>
    </xf>
    <xf numFmtId="0" fontId="33" fillId="34" borderId="0" xfId="0" applyFont="1" applyFill="1" applyAlignment="1" applyProtection="1">
      <alignment horizontal="center" vertical="center"/>
      <protection hidden="1"/>
    </xf>
    <xf numFmtId="0" fontId="33" fillId="36" borderId="22" xfId="0" applyFont="1" applyFill="1" applyBorder="1" applyAlignment="1" applyProtection="1">
      <alignment horizontal="center" vertical="center"/>
      <protection hidden="1"/>
    </xf>
    <xf numFmtId="0" fontId="33" fillId="36" borderId="27" xfId="0" applyFont="1" applyFill="1" applyBorder="1" applyAlignment="1" applyProtection="1">
      <alignment horizontal="center" vertical="center"/>
      <protection hidden="1"/>
    </xf>
    <xf numFmtId="0" fontId="23" fillId="36" borderId="23" xfId="0" applyFont="1" applyFill="1" applyBorder="1" applyProtection="1">
      <protection hidden="1"/>
    </xf>
    <xf numFmtId="0" fontId="23" fillId="36" borderId="0" xfId="0" applyFont="1" applyFill="1" applyProtection="1">
      <protection hidden="1"/>
    </xf>
    <xf numFmtId="0" fontId="23" fillId="36" borderId="0" xfId="0" applyFont="1" applyFill="1" applyAlignment="1" applyProtection="1">
      <alignment vertical="center"/>
      <protection hidden="1"/>
    </xf>
    <xf numFmtId="0" fontId="29" fillId="36" borderId="0" xfId="0" applyFont="1" applyFill="1" applyAlignment="1" applyProtection="1">
      <alignment vertical="center"/>
      <protection hidden="1"/>
    </xf>
    <xf numFmtId="0" fontId="37" fillId="34" borderId="0" xfId="0" applyFont="1" applyFill="1" applyProtection="1">
      <protection hidden="1"/>
    </xf>
    <xf numFmtId="0" fontId="37" fillId="34" borderId="0" xfId="0" applyFont="1" applyFill="1" applyAlignment="1" applyProtection="1">
      <alignment vertical="center"/>
      <protection hidden="1"/>
    </xf>
    <xf numFmtId="0" fontId="29" fillId="38" borderId="0" xfId="0" applyFont="1" applyFill="1" applyAlignment="1" applyProtection="1">
      <alignment vertical="center"/>
      <protection hidden="1"/>
    </xf>
    <xf numFmtId="0" fontId="33" fillId="39" borderId="22" xfId="0" applyFont="1" applyFill="1" applyBorder="1" applyAlignment="1" applyProtection="1">
      <alignment horizontal="center" vertical="center"/>
      <protection hidden="1"/>
    </xf>
    <xf numFmtId="0" fontId="33" fillId="38" borderId="22" xfId="0" applyFont="1" applyFill="1" applyBorder="1" applyAlignment="1" applyProtection="1">
      <alignment horizontal="center" vertical="center"/>
      <protection hidden="1"/>
    </xf>
    <xf numFmtId="0" fontId="33" fillId="40" borderId="22" xfId="0" applyFont="1" applyFill="1" applyBorder="1" applyAlignment="1" applyProtection="1">
      <alignment horizontal="center" vertical="center"/>
      <protection hidden="1"/>
    </xf>
    <xf numFmtId="0" fontId="23" fillId="40" borderId="23" xfId="0" applyFont="1" applyFill="1" applyBorder="1" applyProtection="1">
      <protection hidden="1"/>
    </xf>
    <xf numFmtId="0" fontId="33" fillId="40" borderId="27" xfId="0" applyFont="1" applyFill="1" applyBorder="1" applyAlignment="1" applyProtection="1">
      <alignment horizontal="center" vertical="center"/>
      <protection hidden="1"/>
    </xf>
    <xf numFmtId="0" fontId="29" fillId="40" borderId="0" xfId="0" applyFont="1" applyFill="1" applyAlignment="1" applyProtection="1">
      <alignment vertical="center"/>
      <protection hidden="1"/>
    </xf>
    <xf numFmtId="0" fontId="23" fillId="40" borderId="0" xfId="0" applyFont="1" applyFill="1" applyAlignment="1" applyProtection="1">
      <alignment vertical="center"/>
      <protection hidden="1"/>
    </xf>
    <xf numFmtId="0" fontId="23" fillId="40" borderId="0" xfId="0" applyFont="1" applyFill="1" applyProtection="1">
      <protection hidden="1"/>
    </xf>
    <xf numFmtId="0" fontId="33" fillId="40" borderId="43" xfId="0" applyFont="1" applyFill="1" applyBorder="1" applyAlignment="1" applyProtection="1">
      <alignment horizontal="center" vertical="center"/>
      <protection hidden="1"/>
    </xf>
    <xf numFmtId="164" fontId="23" fillId="40" borderId="26" xfId="0" applyNumberFormat="1" applyFont="1" applyFill="1" applyBorder="1" applyAlignment="1" applyProtection="1">
      <alignment horizontal="center" vertical="center"/>
      <protection hidden="1"/>
    </xf>
    <xf numFmtId="0" fontId="33" fillId="40" borderId="30" xfId="0" applyFont="1" applyFill="1" applyBorder="1" applyAlignment="1" applyProtection="1">
      <alignment horizontal="center" vertical="center"/>
      <protection hidden="1"/>
    </xf>
    <xf numFmtId="164" fontId="23" fillId="40" borderId="29" xfId="0" applyNumberFormat="1" applyFont="1" applyFill="1" applyBorder="1" applyAlignment="1" applyProtection="1">
      <alignment horizontal="center" vertical="center"/>
      <protection hidden="1"/>
    </xf>
    <xf numFmtId="164" fontId="23" fillId="40" borderId="34" xfId="0" applyNumberFormat="1" applyFont="1" applyFill="1" applyBorder="1" applyAlignment="1" applyProtection="1">
      <alignment horizontal="center" vertical="center"/>
      <protection hidden="1"/>
    </xf>
    <xf numFmtId="164" fontId="23" fillId="40" borderId="35" xfId="0" applyNumberFormat="1" applyFont="1" applyFill="1" applyBorder="1" applyAlignment="1" applyProtection="1">
      <alignment horizontal="center" vertical="center"/>
      <protection hidden="1"/>
    </xf>
    <xf numFmtId="3" fontId="37" fillId="35" borderId="33" xfId="0" applyNumberFormat="1" applyFont="1" applyFill="1" applyBorder="1" applyAlignment="1" applyProtection="1">
      <alignment horizontal="right" vertical="center"/>
      <protection hidden="1"/>
    </xf>
    <xf numFmtId="164" fontId="24" fillId="35" borderId="10" xfId="0" applyNumberFormat="1" applyFont="1" applyFill="1" applyBorder="1" applyAlignment="1" applyProtection="1">
      <alignment horizontal="center" vertical="center"/>
      <protection hidden="1"/>
    </xf>
    <xf numFmtId="3" fontId="37" fillId="41" borderId="33" xfId="0" applyNumberFormat="1" applyFont="1" applyFill="1" applyBorder="1" applyAlignment="1" applyProtection="1">
      <alignment horizontal="right" vertical="center"/>
      <protection hidden="1"/>
    </xf>
    <xf numFmtId="164" fontId="24" fillId="41" borderId="10" xfId="0" applyNumberFormat="1" applyFont="1" applyFill="1" applyBorder="1" applyAlignment="1" applyProtection="1">
      <alignment horizontal="center" vertical="center"/>
      <protection hidden="1"/>
    </xf>
    <xf numFmtId="0" fontId="30" fillId="41" borderId="18" xfId="0" applyFont="1" applyFill="1" applyBorder="1" applyAlignment="1" applyProtection="1">
      <alignment horizontal="left" vertical="center" indent="1"/>
      <protection hidden="1"/>
    </xf>
    <xf numFmtId="0" fontId="30" fillId="41" borderId="33" xfId="0" applyFont="1" applyFill="1" applyBorder="1" applyAlignment="1" applyProtection="1">
      <alignment horizontal="left" vertical="center" indent="1"/>
      <protection hidden="1"/>
    </xf>
    <xf numFmtId="3" fontId="37" fillId="41" borderId="19" xfId="0" applyNumberFormat="1" applyFont="1" applyFill="1" applyBorder="1" applyAlignment="1" applyProtection="1">
      <alignment horizontal="center" vertical="center"/>
      <protection hidden="1"/>
    </xf>
    <xf numFmtId="0" fontId="23" fillId="38" borderId="23" xfId="0" applyFont="1" applyFill="1" applyBorder="1" applyProtection="1">
      <protection hidden="1"/>
    </xf>
    <xf numFmtId="0" fontId="33" fillId="38" borderId="27" xfId="0" applyFont="1" applyFill="1" applyBorder="1" applyAlignment="1" applyProtection="1">
      <alignment horizontal="center" vertical="center"/>
      <protection hidden="1"/>
    </xf>
    <xf numFmtId="0" fontId="23" fillId="38" borderId="0" xfId="0" applyFont="1" applyFill="1" applyAlignment="1" applyProtection="1">
      <alignment vertical="center"/>
      <protection hidden="1"/>
    </xf>
    <xf numFmtId="164" fontId="23" fillId="38" borderId="34" xfId="0" applyNumberFormat="1" applyFont="1" applyFill="1" applyBorder="1" applyAlignment="1" applyProtection="1">
      <alignment horizontal="center" vertical="center"/>
      <protection hidden="1"/>
    </xf>
    <xf numFmtId="164" fontId="23" fillId="38" borderId="35" xfId="0" applyNumberFormat="1" applyFont="1" applyFill="1" applyBorder="1" applyAlignment="1" applyProtection="1">
      <alignment horizontal="center" vertical="center"/>
      <protection hidden="1"/>
    </xf>
    <xf numFmtId="0" fontId="33" fillId="38" borderId="43" xfId="0" applyFont="1" applyFill="1" applyBorder="1" applyAlignment="1" applyProtection="1">
      <alignment horizontal="center" vertical="center"/>
      <protection hidden="1"/>
    </xf>
    <xf numFmtId="164" fontId="23" fillId="38" borderId="26" xfId="0" applyNumberFormat="1" applyFont="1" applyFill="1" applyBorder="1" applyAlignment="1" applyProtection="1">
      <alignment horizontal="center" vertical="center"/>
      <protection hidden="1"/>
    </xf>
    <xf numFmtId="0" fontId="33" fillId="38" borderId="30" xfId="0" applyFont="1" applyFill="1" applyBorder="1" applyAlignment="1" applyProtection="1">
      <alignment horizontal="center" vertical="center"/>
      <protection hidden="1"/>
    </xf>
    <xf numFmtId="164" fontId="23" fillId="38" borderId="29" xfId="0" applyNumberFormat="1" applyFont="1" applyFill="1" applyBorder="1" applyAlignment="1" applyProtection="1">
      <alignment horizontal="center" vertical="center"/>
      <protection hidden="1"/>
    </xf>
    <xf numFmtId="0" fontId="30" fillId="35" borderId="18" xfId="0" applyFont="1" applyFill="1" applyBorder="1" applyAlignment="1" applyProtection="1">
      <alignment horizontal="left" vertical="center" indent="1"/>
      <protection hidden="1"/>
    </xf>
    <xf numFmtId="0" fontId="30" fillId="35" borderId="33" xfId="0" applyFont="1" applyFill="1" applyBorder="1" applyAlignment="1" applyProtection="1">
      <alignment horizontal="left" vertical="center" indent="1"/>
      <protection hidden="1"/>
    </xf>
    <xf numFmtId="3" fontId="37" fillId="35" borderId="19" xfId="0" applyNumberFormat="1" applyFont="1" applyFill="1" applyBorder="1" applyAlignment="1" applyProtection="1">
      <alignment horizontal="center" vertical="center"/>
      <protection hidden="1"/>
    </xf>
    <xf numFmtId="0" fontId="33" fillId="42" borderId="22" xfId="0" applyFont="1" applyFill="1" applyBorder="1" applyAlignment="1" applyProtection="1">
      <alignment horizontal="center" vertical="center"/>
      <protection hidden="1"/>
    </xf>
    <xf numFmtId="0" fontId="23" fillId="42" borderId="23" xfId="0" applyFont="1" applyFill="1" applyBorder="1" applyProtection="1">
      <protection hidden="1"/>
    </xf>
    <xf numFmtId="0" fontId="33" fillId="43" borderId="22" xfId="0" applyFont="1" applyFill="1" applyBorder="1" applyAlignment="1" applyProtection="1">
      <alignment horizontal="center" vertical="center"/>
      <protection hidden="1"/>
    </xf>
    <xf numFmtId="0" fontId="23" fillId="43" borderId="23" xfId="0" applyFont="1" applyFill="1" applyBorder="1" applyProtection="1">
      <protection hidden="1"/>
    </xf>
    <xf numFmtId="0" fontId="23" fillId="39" borderId="23" xfId="0" applyFont="1" applyFill="1" applyBorder="1" applyProtection="1">
      <protection hidden="1"/>
    </xf>
    <xf numFmtId="0" fontId="38" fillId="36" borderId="0" xfId="0" applyFont="1" applyFill="1" applyAlignment="1" applyProtection="1">
      <alignment horizontal="center" vertical="center"/>
      <protection hidden="1"/>
    </xf>
    <xf numFmtId="164" fontId="23" fillId="36" borderId="34" xfId="0" applyNumberFormat="1" applyFont="1" applyFill="1" applyBorder="1" applyAlignment="1" applyProtection="1">
      <alignment horizontal="center" vertical="center"/>
      <protection hidden="1"/>
    </xf>
    <xf numFmtId="164" fontId="23" fillId="36" borderId="35" xfId="0" applyNumberFormat="1" applyFont="1" applyFill="1" applyBorder="1" applyAlignment="1" applyProtection="1">
      <alignment horizontal="center" vertical="center"/>
      <protection hidden="1"/>
    </xf>
    <xf numFmtId="0" fontId="33" fillId="36" borderId="43" xfId="0" applyFont="1" applyFill="1" applyBorder="1" applyAlignment="1" applyProtection="1">
      <alignment horizontal="center" vertical="center"/>
      <protection hidden="1"/>
    </xf>
    <xf numFmtId="164" fontId="23" fillId="36" borderId="26" xfId="0" applyNumberFormat="1" applyFont="1" applyFill="1" applyBorder="1" applyAlignment="1" applyProtection="1">
      <alignment horizontal="center" vertical="center"/>
      <protection hidden="1"/>
    </xf>
    <xf numFmtId="0" fontId="33" fillId="36" borderId="30" xfId="0" applyFont="1" applyFill="1" applyBorder="1" applyAlignment="1" applyProtection="1">
      <alignment horizontal="center" vertical="center"/>
      <protection hidden="1"/>
    </xf>
    <xf numFmtId="164" fontId="23" fillId="36" borderId="29" xfId="0" applyNumberFormat="1" applyFont="1" applyFill="1" applyBorder="1" applyAlignment="1" applyProtection="1">
      <alignment horizontal="center" vertical="center"/>
      <protection hidden="1"/>
    </xf>
    <xf numFmtId="0" fontId="30" fillId="44" borderId="18" xfId="0" applyFont="1" applyFill="1" applyBorder="1" applyAlignment="1" applyProtection="1">
      <alignment horizontal="left" vertical="center" indent="1"/>
      <protection hidden="1"/>
    </xf>
    <xf numFmtId="0" fontId="30" fillId="44" borderId="33" xfId="0" applyFont="1" applyFill="1" applyBorder="1" applyAlignment="1" applyProtection="1">
      <alignment horizontal="left" vertical="center" indent="1"/>
      <protection hidden="1"/>
    </xf>
    <xf numFmtId="3" fontId="37" fillId="44" borderId="19" xfId="0" applyNumberFormat="1" applyFont="1" applyFill="1" applyBorder="1" applyAlignment="1" applyProtection="1">
      <alignment horizontal="center" vertical="center"/>
      <protection hidden="1"/>
    </xf>
    <xf numFmtId="164" fontId="24" fillId="44" borderId="10" xfId="0" applyNumberFormat="1" applyFont="1" applyFill="1" applyBorder="1" applyAlignment="1" applyProtection="1">
      <alignment horizontal="center" vertical="center"/>
      <protection hidden="1"/>
    </xf>
    <xf numFmtId="0" fontId="30" fillId="45" borderId="18" xfId="0" applyFont="1" applyFill="1" applyBorder="1" applyAlignment="1" applyProtection="1">
      <alignment horizontal="left" vertical="center" indent="1"/>
      <protection hidden="1"/>
    </xf>
    <xf numFmtId="0" fontId="30" fillId="45" borderId="33" xfId="0" applyFont="1" applyFill="1" applyBorder="1" applyAlignment="1" applyProtection="1">
      <alignment horizontal="left" vertical="center" indent="1"/>
      <protection hidden="1"/>
    </xf>
    <xf numFmtId="3" fontId="37" fillId="45" borderId="19" xfId="0" applyNumberFormat="1" applyFont="1" applyFill="1" applyBorder="1" applyAlignment="1" applyProtection="1">
      <alignment horizontal="center" vertical="center"/>
      <protection hidden="1"/>
    </xf>
    <xf numFmtId="164" fontId="24" fillId="45" borderId="10" xfId="0" applyNumberFormat="1" applyFont="1" applyFill="1" applyBorder="1" applyAlignment="1" applyProtection="1">
      <alignment horizontal="center" vertical="center"/>
      <protection hidden="1"/>
    </xf>
    <xf numFmtId="3" fontId="37" fillId="45" borderId="33" xfId="0" applyNumberFormat="1" applyFont="1" applyFill="1" applyBorder="1" applyAlignment="1" applyProtection="1">
      <alignment horizontal="right" vertical="center"/>
      <protection hidden="1"/>
    </xf>
    <xf numFmtId="0" fontId="33" fillId="42" borderId="27" xfId="0" applyFont="1" applyFill="1" applyBorder="1" applyAlignment="1" applyProtection="1">
      <alignment horizontal="center" vertical="center"/>
      <protection hidden="1"/>
    </xf>
    <xf numFmtId="0" fontId="29" fillId="42" borderId="0" xfId="0" applyFont="1" applyFill="1" applyAlignment="1" applyProtection="1">
      <alignment vertical="center"/>
      <protection hidden="1"/>
    </xf>
    <xf numFmtId="0" fontId="23" fillId="42" borderId="0" xfId="0" applyFont="1" applyFill="1" applyAlignment="1" applyProtection="1">
      <alignment vertical="center"/>
      <protection hidden="1"/>
    </xf>
    <xf numFmtId="0" fontId="23" fillId="42" borderId="0" xfId="0" applyFont="1" applyFill="1" applyProtection="1">
      <protection hidden="1"/>
    </xf>
    <xf numFmtId="0" fontId="33" fillId="42" borderId="43" xfId="0" applyFont="1" applyFill="1" applyBorder="1" applyAlignment="1" applyProtection="1">
      <alignment horizontal="center" vertical="center"/>
      <protection hidden="1"/>
    </xf>
    <xf numFmtId="164" fontId="23" fillId="42" borderId="26" xfId="0" applyNumberFormat="1" applyFont="1" applyFill="1" applyBorder="1" applyAlignment="1" applyProtection="1">
      <alignment horizontal="center" vertical="center"/>
      <protection hidden="1"/>
    </xf>
    <xf numFmtId="0" fontId="33" fillId="42" borderId="30" xfId="0" applyFont="1" applyFill="1" applyBorder="1" applyAlignment="1" applyProtection="1">
      <alignment horizontal="center" vertical="center"/>
      <protection hidden="1"/>
    </xf>
    <xf numFmtId="164" fontId="23" fillId="42" borderId="29" xfId="0" applyNumberFormat="1" applyFont="1" applyFill="1" applyBorder="1" applyAlignment="1" applyProtection="1">
      <alignment horizontal="center" vertical="center"/>
      <protection hidden="1"/>
    </xf>
    <xf numFmtId="164" fontId="23" fillId="42" borderId="34" xfId="0" applyNumberFormat="1" applyFont="1" applyFill="1" applyBorder="1" applyAlignment="1" applyProtection="1">
      <alignment horizontal="center" vertical="center"/>
      <protection hidden="1"/>
    </xf>
    <xf numFmtId="164" fontId="23" fillId="42" borderId="35" xfId="0" applyNumberFormat="1" applyFont="1" applyFill="1" applyBorder="1" applyAlignment="1" applyProtection="1">
      <alignment horizontal="center" vertical="center"/>
      <protection hidden="1"/>
    </xf>
    <xf numFmtId="3" fontId="37" fillId="44" borderId="33" xfId="0" applyNumberFormat="1" applyFont="1" applyFill="1" applyBorder="1" applyAlignment="1" applyProtection="1">
      <alignment horizontal="right" vertical="center"/>
      <protection hidden="1"/>
    </xf>
    <xf numFmtId="0" fontId="33" fillId="39" borderId="27" xfId="0" applyFont="1" applyFill="1" applyBorder="1" applyAlignment="1" applyProtection="1">
      <alignment horizontal="center" vertical="center"/>
      <protection hidden="1"/>
    </xf>
    <xf numFmtId="0" fontId="29" fillId="39" borderId="0" xfId="0" applyFont="1" applyFill="1" applyAlignment="1" applyProtection="1">
      <alignment vertical="center"/>
      <protection hidden="1"/>
    </xf>
    <xf numFmtId="0" fontId="23" fillId="39" borderId="0" xfId="0" applyFont="1" applyFill="1" applyProtection="1">
      <protection hidden="1"/>
    </xf>
    <xf numFmtId="0" fontId="23" fillId="39" borderId="0" xfId="0" applyFont="1" applyFill="1" applyAlignment="1" applyProtection="1">
      <alignment vertical="center"/>
      <protection hidden="1"/>
    </xf>
    <xf numFmtId="0" fontId="33" fillId="39" borderId="43" xfId="0" applyFont="1" applyFill="1" applyBorder="1" applyAlignment="1" applyProtection="1">
      <alignment horizontal="center" vertical="center"/>
      <protection hidden="1"/>
    </xf>
    <xf numFmtId="164" fontId="23" fillId="39" borderId="26" xfId="0" applyNumberFormat="1" applyFont="1" applyFill="1" applyBorder="1" applyAlignment="1" applyProtection="1">
      <alignment horizontal="center" vertical="center"/>
      <protection hidden="1"/>
    </xf>
    <xf numFmtId="0" fontId="33" fillId="39" borderId="30" xfId="0" applyFont="1" applyFill="1" applyBorder="1" applyAlignment="1" applyProtection="1">
      <alignment horizontal="center" vertical="center"/>
      <protection hidden="1"/>
    </xf>
    <xf numFmtId="164" fontId="23" fillId="39" borderId="29" xfId="0" applyNumberFormat="1" applyFont="1" applyFill="1" applyBorder="1" applyAlignment="1" applyProtection="1">
      <alignment horizontal="center" vertical="center"/>
      <protection hidden="1"/>
    </xf>
    <xf numFmtId="164" fontId="23" fillId="39" borderId="34" xfId="0" applyNumberFormat="1" applyFont="1" applyFill="1" applyBorder="1" applyAlignment="1" applyProtection="1">
      <alignment horizontal="center" vertical="center"/>
      <protection hidden="1"/>
    </xf>
    <xf numFmtId="164" fontId="23" fillId="39" borderId="35" xfId="0" applyNumberFormat="1" applyFont="1" applyFill="1" applyBorder="1" applyAlignment="1" applyProtection="1">
      <alignment horizontal="center" vertical="center"/>
      <protection hidden="1"/>
    </xf>
    <xf numFmtId="3" fontId="37" fillId="37" borderId="33" xfId="0" applyNumberFormat="1" applyFont="1" applyFill="1" applyBorder="1" applyAlignment="1" applyProtection="1">
      <alignment horizontal="right" vertical="center"/>
      <protection hidden="1"/>
    </xf>
    <xf numFmtId="164" fontId="24" fillId="37" borderId="10" xfId="0" applyNumberFormat="1" applyFont="1" applyFill="1" applyBorder="1" applyAlignment="1" applyProtection="1">
      <alignment horizontal="center" vertical="center"/>
      <protection hidden="1"/>
    </xf>
    <xf numFmtId="0" fontId="30" fillId="37" borderId="18" xfId="0" applyFont="1" applyFill="1" applyBorder="1" applyAlignment="1" applyProtection="1">
      <alignment horizontal="left" vertical="center" indent="1"/>
      <protection hidden="1"/>
    </xf>
    <xf numFmtId="0" fontId="30" fillId="37" borderId="33" xfId="0" applyFont="1" applyFill="1" applyBorder="1" applyAlignment="1" applyProtection="1">
      <alignment horizontal="left" vertical="center" indent="1"/>
      <protection hidden="1"/>
    </xf>
    <xf numFmtId="3" fontId="37" fillId="37" borderId="19" xfId="0" applyNumberFormat="1" applyFont="1" applyFill="1" applyBorder="1" applyAlignment="1" applyProtection="1">
      <alignment horizontal="center" vertical="center"/>
      <protection hidden="1"/>
    </xf>
    <xf numFmtId="0" fontId="33" fillId="43" borderId="27" xfId="0" applyFont="1" applyFill="1" applyBorder="1" applyAlignment="1" applyProtection="1">
      <alignment horizontal="center" vertical="center"/>
      <protection hidden="1"/>
    </xf>
    <xf numFmtId="0" fontId="29" fillId="43" borderId="0" xfId="0" applyFont="1" applyFill="1" applyAlignment="1" applyProtection="1">
      <alignment vertical="center"/>
      <protection hidden="1"/>
    </xf>
    <xf numFmtId="0" fontId="23" fillId="43" borderId="0" xfId="0" applyFont="1" applyFill="1" applyProtection="1">
      <protection hidden="1"/>
    </xf>
    <xf numFmtId="0" fontId="23" fillId="43" borderId="0" xfId="0" applyFont="1" applyFill="1" applyAlignment="1" applyProtection="1">
      <alignment vertical="center"/>
      <protection hidden="1"/>
    </xf>
    <xf numFmtId="164" fontId="23" fillId="43" borderId="34" xfId="0" applyNumberFormat="1" applyFont="1" applyFill="1" applyBorder="1" applyAlignment="1" applyProtection="1">
      <alignment horizontal="center" vertical="center"/>
      <protection hidden="1"/>
    </xf>
    <xf numFmtId="164" fontId="23" fillId="43" borderId="35" xfId="0" applyNumberFormat="1" applyFont="1" applyFill="1" applyBorder="1" applyAlignment="1" applyProtection="1">
      <alignment horizontal="center" vertical="center"/>
      <protection hidden="1"/>
    </xf>
    <xf numFmtId="0" fontId="33" fillId="43" borderId="43" xfId="0" applyFont="1" applyFill="1" applyBorder="1" applyAlignment="1" applyProtection="1">
      <alignment horizontal="center" vertical="center"/>
      <protection hidden="1"/>
    </xf>
    <xf numFmtId="164" fontId="23" fillId="43" borderId="26" xfId="0" applyNumberFormat="1" applyFont="1" applyFill="1" applyBorder="1" applyAlignment="1" applyProtection="1">
      <alignment horizontal="center" vertical="center"/>
      <protection hidden="1"/>
    </xf>
    <xf numFmtId="0" fontId="33" fillId="43" borderId="30" xfId="0" applyFont="1" applyFill="1" applyBorder="1" applyAlignment="1" applyProtection="1">
      <alignment horizontal="center" vertical="center"/>
      <protection hidden="1"/>
    </xf>
    <xf numFmtId="164" fontId="23" fillId="43" borderId="29" xfId="0" applyNumberFormat="1" applyFont="1" applyFill="1" applyBorder="1" applyAlignment="1" applyProtection="1">
      <alignment horizontal="center" vertical="center"/>
      <protection hidden="1"/>
    </xf>
    <xf numFmtId="3" fontId="37" fillId="46" borderId="33" xfId="0" applyNumberFormat="1" applyFont="1" applyFill="1" applyBorder="1" applyAlignment="1" applyProtection="1">
      <alignment horizontal="right" vertical="center"/>
      <protection hidden="1"/>
    </xf>
    <xf numFmtId="164" fontId="24" fillId="46" borderId="10" xfId="0" applyNumberFormat="1" applyFont="1" applyFill="1" applyBorder="1" applyAlignment="1" applyProtection="1">
      <alignment horizontal="center" vertical="center"/>
      <protection hidden="1"/>
    </xf>
    <xf numFmtId="0" fontId="30" fillId="46" borderId="18" xfId="0" applyFont="1" applyFill="1" applyBorder="1" applyAlignment="1" applyProtection="1">
      <alignment horizontal="left" vertical="center" indent="1"/>
      <protection hidden="1"/>
    </xf>
    <xf numFmtId="0" fontId="30" fillId="46" borderId="33" xfId="0" applyFont="1" applyFill="1" applyBorder="1" applyAlignment="1" applyProtection="1">
      <alignment horizontal="left" vertical="center" indent="1"/>
      <protection hidden="1"/>
    </xf>
    <xf numFmtId="3" fontId="37" fillId="46" borderId="19" xfId="0" applyNumberFormat="1" applyFont="1" applyFill="1" applyBorder="1" applyAlignment="1" applyProtection="1">
      <alignment horizontal="center" vertical="center"/>
      <protection hidden="1"/>
    </xf>
    <xf numFmtId="164" fontId="23" fillId="40" borderId="44" xfId="0" applyNumberFormat="1" applyFont="1" applyFill="1" applyBorder="1" applyAlignment="1" applyProtection="1">
      <alignment horizontal="center" vertical="center"/>
      <protection hidden="1"/>
    </xf>
    <xf numFmtId="3" fontId="0" fillId="0" borderId="0" xfId="0" applyNumberFormat="1"/>
    <xf numFmtId="0" fontId="31" fillId="42" borderId="0" xfId="0" applyFont="1" applyFill="1" applyAlignment="1" applyProtection="1">
      <alignment horizontal="center" vertical="center" wrapText="1"/>
      <protection hidden="1"/>
    </xf>
    <xf numFmtId="0" fontId="31" fillId="36" borderId="0" xfId="0" applyFont="1" applyFill="1" applyAlignment="1" applyProtection="1">
      <alignment horizontal="center" vertical="center" wrapText="1"/>
      <protection hidden="1"/>
    </xf>
    <xf numFmtId="0" fontId="23" fillId="33" borderId="0" xfId="0" applyFont="1" applyFill="1" applyProtection="1">
      <protection hidden="1"/>
    </xf>
    <xf numFmtId="0" fontId="23" fillId="33" borderId="0" xfId="0" applyFont="1" applyFill="1" applyAlignment="1" applyProtection="1">
      <alignment vertical="center"/>
      <protection hidden="1"/>
    </xf>
    <xf numFmtId="164" fontId="31" fillId="54" borderId="11" xfId="0" applyNumberFormat="1" applyFont="1" applyFill="1" applyBorder="1" applyAlignment="1" applyProtection="1">
      <alignment horizontal="center" vertical="center"/>
      <protection hidden="1"/>
    </xf>
    <xf numFmtId="0" fontId="33" fillId="35" borderId="22" xfId="0" applyFont="1" applyFill="1" applyBorder="1" applyAlignment="1" applyProtection="1">
      <alignment horizontal="center" vertical="center"/>
      <protection hidden="1"/>
    </xf>
    <xf numFmtId="0" fontId="23" fillId="35" borderId="23" xfId="0" applyFont="1" applyFill="1" applyBorder="1" applyProtection="1">
      <protection hidden="1"/>
    </xf>
    <xf numFmtId="0" fontId="26" fillId="35" borderId="23" xfId="0" applyFont="1" applyFill="1" applyBorder="1" applyAlignment="1" applyProtection="1">
      <alignment horizontal="center" vertical="center" wrapText="1"/>
      <protection hidden="1"/>
    </xf>
    <xf numFmtId="3" fontId="30" fillId="35" borderId="23" xfId="0" applyNumberFormat="1" applyFont="1" applyFill="1" applyBorder="1" applyAlignment="1" applyProtection="1">
      <alignment horizontal="center" vertical="center" wrapText="1"/>
      <protection hidden="1"/>
    </xf>
    <xf numFmtId="0" fontId="30" fillId="35" borderId="23" xfId="0" applyFont="1" applyFill="1" applyBorder="1" applyAlignment="1" applyProtection="1">
      <alignment horizontal="center" vertical="center" wrapText="1"/>
      <protection hidden="1"/>
    </xf>
    <xf numFmtId="3" fontId="37" fillId="35" borderId="23" xfId="0" applyNumberFormat="1" applyFont="1" applyFill="1" applyBorder="1" applyAlignment="1" applyProtection="1">
      <alignment vertical="center"/>
      <protection hidden="1"/>
    </xf>
    <xf numFmtId="0" fontId="28" fillId="35" borderId="0" xfId="0" applyFont="1" applyFill="1" applyAlignment="1" applyProtection="1">
      <alignment horizontal="left" vertical="top" wrapText="1"/>
      <protection hidden="1"/>
    </xf>
    <xf numFmtId="0" fontId="31" fillId="35" borderId="11" xfId="0" applyFont="1" applyFill="1" applyBorder="1" applyAlignment="1" applyProtection="1">
      <alignment horizontal="center" vertical="center" wrapText="1"/>
      <protection hidden="1"/>
    </xf>
    <xf numFmtId="0" fontId="33" fillId="35" borderId="27" xfId="0" applyFont="1" applyFill="1" applyBorder="1" applyAlignment="1" applyProtection="1">
      <alignment horizontal="center" vertical="center"/>
      <protection hidden="1"/>
    </xf>
    <xf numFmtId="0" fontId="31" fillId="53" borderId="11" xfId="0" applyFont="1" applyFill="1" applyBorder="1" applyAlignment="1" applyProtection="1">
      <alignment horizontal="center" vertical="center" wrapText="1"/>
      <protection hidden="1"/>
    </xf>
    <xf numFmtId="164" fontId="31" fillId="53" borderId="11" xfId="0" applyNumberFormat="1" applyFont="1" applyFill="1" applyBorder="1" applyAlignment="1" applyProtection="1">
      <alignment horizontal="center" vertical="center"/>
      <protection hidden="1"/>
    </xf>
    <xf numFmtId="0" fontId="31" fillId="37" borderId="11" xfId="0" applyFont="1" applyFill="1" applyBorder="1" applyAlignment="1" applyProtection="1">
      <alignment horizontal="center" vertical="center" wrapText="1"/>
      <protection hidden="1"/>
    </xf>
    <xf numFmtId="0" fontId="42" fillId="35" borderId="21" xfId="0" applyFont="1" applyFill="1" applyBorder="1" applyAlignment="1" applyProtection="1">
      <alignment horizontal="left" vertical="top"/>
      <protection hidden="1"/>
    </xf>
    <xf numFmtId="0" fontId="31" fillId="41" borderId="12" xfId="0" applyFont="1" applyFill="1" applyBorder="1" applyAlignment="1" applyProtection="1">
      <alignment horizontal="center" vertical="center" wrapText="1"/>
      <protection hidden="1"/>
    </xf>
    <xf numFmtId="0" fontId="31" fillId="41" borderId="11" xfId="0" applyFont="1" applyFill="1" applyBorder="1" applyAlignment="1" applyProtection="1">
      <alignment horizontal="center" vertical="center" wrapText="1"/>
      <protection hidden="1"/>
    </xf>
    <xf numFmtId="164" fontId="31" fillId="55" borderId="11" xfId="0" applyNumberFormat="1" applyFont="1" applyFill="1" applyBorder="1" applyAlignment="1" applyProtection="1">
      <alignment horizontal="center" vertical="center"/>
      <protection hidden="1"/>
    </xf>
    <xf numFmtId="164" fontId="31" fillId="52" borderId="11" xfId="0" applyNumberFormat="1" applyFont="1" applyFill="1" applyBorder="1" applyAlignment="1" applyProtection="1">
      <alignment horizontal="center" vertical="center"/>
      <protection hidden="1"/>
    </xf>
    <xf numFmtId="164" fontId="31" fillId="56" borderId="11" xfId="0" applyNumberFormat="1" applyFont="1" applyFill="1" applyBorder="1" applyAlignment="1" applyProtection="1">
      <alignment horizontal="center" vertical="center"/>
      <protection hidden="1"/>
    </xf>
    <xf numFmtId="0" fontId="31" fillId="35" borderId="12" xfId="0" applyFont="1" applyFill="1" applyBorder="1" applyAlignment="1" applyProtection="1">
      <alignment horizontal="center" vertical="center" wrapText="1"/>
      <protection hidden="1"/>
    </xf>
    <xf numFmtId="0" fontId="31" fillId="46" borderId="12" xfId="0" applyFont="1" applyFill="1" applyBorder="1" applyAlignment="1" applyProtection="1">
      <alignment horizontal="center" vertical="center" wrapText="1"/>
      <protection hidden="1"/>
    </xf>
    <xf numFmtId="0" fontId="31" fillId="46" borderId="11" xfId="0" applyFont="1" applyFill="1" applyBorder="1" applyAlignment="1" applyProtection="1">
      <alignment horizontal="center" vertical="center" wrapText="1"/>
      <protection hidden="1"/>
    </xf>
    <xf numFmtId="164" fontId="31" fillId="57" borderId="11" xfId="0" applyNumberFormat="1" applyFont="1" applyFill="1" applyBorder="1" applyAlignment="1" applyProtection="1">
      <alignment horizontal="center" vertical="center"/>
      <protection hidden="1"/>
    </xf>
    <xf numFmtId="0" fontId="31" fillId="37" borderId="12" xfId="0" applyFont="1" applyFill="1" applyBorder="1" applyAlignment="1" applyProtection="1">
      <alignment horizontal="center" vertical="center" wrapText="1"/>
      <protection hidden="1"/>
    </xf>
    <xf numFmtId="0" fontId="31" fillId="44" borderId="11" xfId="0" applyFont="1" applyFill="1" applyBorder="1" applyAlignment="1" applyProtection="1">
      <alignment horizontal="center" vertical="center" wrapText="1"/>
      <protection hidden="1"/>
    </xf>
    <xf numFmtId="0" fontId="31" fillId="45" borderId="11" xfId="0" applyFont="1" applyFill="1" applyBorder="1" applyAlignment="1" applyProtection="1">
      <alignment horizontal="center" vertical="center" wrapText="1"/>
      <protection hidden="1"/>
    </xf>
    <xf numFmtId="0" fontId="37" fillId="55" borderId="15" xfId="0" applyFont="1" applyFill="1" applyBorder="1" applyAlignment="1" applyProtection="1">
      <alignment horizontal="center" vertical="center"/>
      <protection hidden="1"/>
    </xf>
    <xf numFmtId="0" fontId="37" fillId="52" borderId="15" xfId="0" applyFont="1" applyFill="1" applyBorder="1" applyAlignment="1" applyProtection="1">
      <alignment horizontal="center" vertical="center"/>
      <protection hidden="1"/>
    </xf>
    <xf numFmtId="0" fontId="37" fillId="54" borderId="17" xfId="0" applyFont="1" applyFill="1" applyBorder="1" applyAlignment="1" applyProtection="1">
      <alignment horizontal="center" vertical="center"/>
      <protection hidden="1"/>
    </xf>
    <xf numFmtId="0" fontId="37" fillId="53" borderId="15" xfId="0" applyFont="1" applyFill="1" applyBorder="1" applyAlignment="1" applyProtection="1">
      <alignment horizontal="center" vertical="center"/>
      <protection hidden="1"/>
    </xf>
    <xf numFmtId="0" fontId="37" fillId="56" borderId="15" xfId="0" applyFont="1" applyFill="1" applyBorder="1" applyAlignment="1" applyProtection="1">
      <alignment horizontal="center" vertical="center"/>
      <protection hidden="1"/>
    </xf>
    <xf numFmtId="0" fontId="37" fillId="57" borderId="17" xfId="0" applyFont="1" applyFill="1" applyBorder="1" applyAlignment="1" applyProtection="1">
      <alignment horizontal="center" vertical="center"/>
      <protection hidden="1"/>
    </xf>
    <xf numFmtId="0" fontId="37" fillId="52" borderId="23" xfId="0" applyFont="1" applyFill="1" applyBorder="1" applyAlignment="1" applyProtection="1">
      <alignment vertical="center"/>
      <protection hidden="1"/>
    </xf>
    <xf numFmtId="0" fontId="37" fillId="52" borderId="21" xfId="0" applyFont="1" applyFill="1" applyBorder="1" applyAlignment="1" applyProtection="1">
      <alignment vertical="center"/>
      <protection hidden="1"/>
    </xf>
    <xf numFmtId="0" fontId="37" fillId="52" borderId="31" xfId="0" applyFont="1" applyFill="1" applyBorder="1" applyAlignment="1" applyProtection="1">
      <alignment vertical="center"/>
      <protection hidden="1"/>
    </xf>
    <xf numFmtId="0" fontId="37" fillId="53" borderId="23" xfId="0" applyFont="1" applyFill="1" applyBorder="1" applyAlignment="1" applyProtection="1">
      <alignment vertical="center"/>
      <protection hidden="1"/>
    </xf>
    <xf numFmtId="0" fontId="37" fillId="53" borderId="21" xfId="0" applyFont="1" applyFill="1" applyBorder="1" applyAlignment="1" applyProtection="1">
      <alignment vertical="center"/>
      <protection hidden="1"/>
    </xf>
    <xf numFmtId="0" fontId="37" fillId="53" borderId="31" xfId="0" applyFont="1" applyFill="1" applyBorder="1" applyAlignment="1" applyProtection="1">
      <alignment vertical="center"/>
      <protection hidden="1"/>
    </xf>
    <xf numFmtId="0" fontId="37" fillId="56" borderId="23" xfId="0" applyFont="1" applyFill="1" applyBorder="1" applyAlignment="1" applyProtection="1">
      <alignment vertical="center"/>
      <protection hidden="1"/>
    </xf>
    <xf numFmtId="0" fontId="37" fillId="56" borderId="21" xfId="0" applyFont="1" applyFill="1" applyBorder="1" applyAlignment="1" applyProtection="1">
      <alignment vertical="center"/>
      <protection hidden="1"/>
    </xf>
    <xf numFmtId="0" fontId="37" fillId="56" borderId="31" xfId="0" applyFont="1" applyFill="1" applyBorder="1" applyAlignment="1" applyProtection="1">
      <alignment vertical="center"/>
      <protection hidden="1"/>
    </xf>
    <xf numFmtId="0" fontId="37" fillId="55" borderId="23" xfId="0" applyFont="1" applyFill="1" applyBorder="1" applyAlignment="1" applyProtection="1">
      <alignment vertical="center"/>
      <protection hidden="1"/>
    </xf>
    <xf numFmtId="0" fontId="37" fillId="55" borderId="21" xfId="0" applyFont="1" applyFill="1" applyBorder="1" applyAlignment="1" applyProtection="1">
      <alignment vertical="center"/>
      <protection hidden="1"/>
    </xf>
    <xf numFmtId="0" fontId="37" fillId="55" borderId="31" xfId="0" applyFont="1" applyFill="1" applyBorder="1" applyAlignment="1" applyProtection="1">
      <alignment vertical="center"/>
      <protection hidden="1"/>
    </xf>
    <xf numFmtId="0" fontId="37" fillId="54" borderId="23" xfId="0" applyFont="1" applyFill="1" applyBorder="1" applyAlignment="1" applyProtection="1">
      <alignment vertical="center"/>
      <protection hidden="1"/>
    </xf>
    <xf numFmtId="0" fontId="37" fillId="54" borderId="21" xfId="0" applyFont="1" applyFill="1" applyBorder="1" applyAlignment="1" applyProtection="1">
      <alignment vertical="center"/>
      <protection hidden="1"/>
    </xf>
    <xf numFmtId="0" fontId="37" fillId="54" borderId="31" xfId="0" applyFont="1" applyFill="1" applyBorder="1" applyAlignment="1" applyProtection="1">
      <alignment vertical="center"/>
      <protection hidden="1"/>
    </xf>
    <xf numFmtId="0" fontId="37" fillId="57" borderId="23" xfId="0" applyFont="1" applyFill="1" applyBorder="1" applyAlignment="1" applyProtection="1">
      <alignment vertical="center"/>
      <protection hidden="1"/>
    </xf>
    <xf numFmtId="0" fontId="37" fillId="57" borderId="21" xfId="0" applyFont="1" applyFill="1" applyBorder="1" applyAlignment="1" applyProtection="1">
      <alignment vertical="center"/>
      <protection hidden="1"/>
    </xf>
    <xf numFmtId="0" fontId="37" fillId="57" borderId="31" xfId="0" applyFont="1" applyFill="1" applyBorder="1" applyAlignment="1" applyProtection="1">
      <alignment vertical="center"/>
      <protection hidden="1"/>
    </xf>
    <xf numFmtId="0" fontId="23" fillId="34" borderId="0" xfId="0" applyFont="1" applyFill="1" applyAlignment="1" applyProtection="1">
      <alignment vertical="top"/>
      <protection hidden="1"/>
    </xf>
    <xf numFmtId="0" fontId="39" fillId="42" borderId="0" xfId="0" applyFont="1" applyFill="1" applyAlignment="1" applyProtection="1">
      <alignment horizontal="center" vertical="center"/>
      <protection hidden="1"/>
    </xf>
    <xf numFmtId="3" fontId="39" fillId="39" borderId="0" xfId="0" applyNumberFormat="1" applyFont="1" applyFill="1" applyAlignment="1" applyProtection="1">
      <alignment vertical="center"/>
      <protection hidden="1"/>
    </xf>
    <xf numFmtId="0" fontId="39" fillId="39" borderId="0" xfId="0" applyFont="1" applyFill="1" applyAlignment="1" applyProtection="1">
      <alignment horizontal="center" vertical="center"/>
      <protection hidden="1"/>
    </xf>
    <xf numFmtId="0" fontId="39" fillId="43" borderId="0" xfId="0" applyFont="1" applyFill="1" applyAlignment="1" applyProtection="1">
      <alignment horizontal="center" vertical="center"/>
      <protection hidden="1"/>
    </xf>
    <xf numFmtId="3" fontId="39" fillId="38" borderId="0" xfId="0" applyNumberFormat="1" applyFont="1" applyFill="1" applyAlignment="1" applyProtection="1">
      <alignment vertical="center"/>
      <protection hidden="1"/>
    </xf>
    <xf numFmtId="0" fontId="39" fillId="38" borderId="0" xfId="0" applyFont="1" applyFill="1" applyAlignment="1" applyProtection="1">
      <alignment horizontal="center" vertical="center"/>
      <protection hidden="1"/>
    </xf>
    <xf numFmtId="3" fontId="39" fillId="40" borderId="0" xfId="0" applyNumberFormat="1" applyFont="1" applyFill="1" applyAlignment="1" applyProtection="1">
      <alignment vertical="center"/>
      <protection hidden="1"/>
    </xf>
    <xf numFmtId="0" fontId="39" fillId="40" borderId="0" xfId="0" applyFont="1" applyFill="1" applyAlignment="1" applyProtection="1">
      <alignment horizontal="center" vertical="center"/>
      <protection hidden="1"/>
    </xf>
    <xf numFmtId="0" fontId="23" fillId="34" borderId="0" xfId="0" applyFont="1" applyFill="1" applyAlignment="1" applyProtection="1">
      <alignment horizontal="right"/>
      <protection hidden="1"/>
    </xf>
    <xf numFmtId="0" fontId="31" fillId="33" borderId="11" xfId="0" applyFont="1" applyFill="1" applyBorder="1" applyAlignment="1" applyProtection="1">
      <alignment horizontal="center" vertical="center"/>
      <protection locked="0" hidden="1"/>
    </xf>
    <xf numFmtId="164" fontId="31" fillId="33" borderId="11" xfId="0" applyNumberFormat="1" applyFont="1" applyFill="1" applyBorder="1" applyAlignment="1" applyProtection="1">
      <alignment horizontal="center" vertical="center"/>
      <protection locked="0" hidden="1"/>
    </xf>
    <xf numFmtId="0" fontId="24" fillId="33" borderId="50" xfId="0" applyFont="1" applyFill="1" applyBorder="1" applyAlignment="1" applyProtection="1">
      <alignment horizontal="center" vertical="center"/>
      <protection hidden="1"/>
    </xf>
    <xf numFmtId="0" fontId="23" fillId="33" borderId="46" xfId="0" applyFont="1" applyFill="1" applyBorder="1" applyAlignment="1" applyProtection="1">
      <alignment vertical="center"/>
      <protection hidden="1"/>
    </xf>
    <xf numFmtId="0" fontId="23" fillId="33" borderId="47" xfId="0" applyFont="1" applyFill="1" applyBorder="1" applyAlignment="1" applyProtection="1">
      <alignment vertical="center"/>
      <protection hidden="1"/>
    </xf>
    <xf numFmtId="0" fontId="24" fillId="33" borderId="51" xfId="0" applyFont="1" applyFill="1" applyBorder="1" applyAlignment="1" applyProtection="1">
      <alignment horizontal="center" vertical="center"/>
      <protection hidden="1"/>
    </xf>
    <xf numFmtId="0" fontId="23" fillId="33" borderId="48" xfId="0" applyFont="1" applyFill="1" applyBorder="1" applyAlignment="1" applyProtection="1">
      <alignment vertical="center"/>
      <protection hidden="1"/>
    </xf>
    <xf numFmtId="0" fontId="23" fillId="33" borderId="49" xfId="0" applyFont="1" applyFill="1" applyBorder="1" applyAlignment="1" applyProtection="1">
      <alignment vertical="center"/>
      <protection hidden="1"/>
    </xf>
    <xf numFmtId="0" fontId="40" fillId="35" borderId="27" xfId="0" applyFont="1" applyFill="1" applyBorder="1" applyAlignment="1" applyProtection="1">
      <alignment horizontal="left"/>
      <protection hidden="1"/>
    </xf>
    <xf numFmtId="0" fontId="43" fillId="59" borderId="32" xfId="42" applyFont="1" applyFill="1" applyBorder="1" applyAlignment="1" applyProtection="1">
      <alignment horizontal="center" vertical="center" wrapText="1"/>
      <protection hidden="1"/>
    </xf>
    <xf numFmtId="0" fontId="43" fillId="59" borderId="38" xfId="42" applyFont="1" applyFill="1" applyBorder="1" applyAlignment="1" applyProtection="1">
      <alignment horizontal="center" vertical="center" wrapText="1"/>
      <protection hidden="1"/>
    </xf>
    <xf numFmtId="164" fontId="24" fillId="58" borderId="10" xfId="0" applyNumberFormat="1" applyFont="1" applyFill="1" applyBorder="1" applyAlignment="1" applyProtection="1">
      <alignment horizontal="center" vertical="center"/>
      <protection hidden="1"/>
    </xf>
    <xf numFmtId="164" fontId="23" fillId="60" borderId="34" xfId="0" applyNumberFormat="1" applyFont="1" applyFill="1" applyBorder="1" applyAlignment="1" applyProtection="1">
      <alignment horizontal="center" vertical="center"/>
      <protection hidden="1"/>
    </xf>
    <xf numFmtId="0" fontId="37" fillId="54" borderId="25" xfId="0" applyFont="1" applyFill="1" applyBorder="1" applyAlignment="1" applyProtection="1">
      <alignment vertical="center"/>
      <protection hidden="1"/>
    </xf>
    <xf numFmtId="0" fontId="37" fillId="57" borderId="25" xfId="0" applyFont="1" applyFill="1" applyBorder="1" applyAlignment="1" applyProtection="1">
      <alignment vertical="center"/>
      <protection hidden="1"/>
    </xf>
    <xf numFmtId="3" fontId="23" fillId="60" borderId="34" xfId="0" applyNumberFormat="1" applyFont="1" applyFill="1" applyBorder="1" applyAlignment="1" applyProtection="1">
      <alignment horizontal="center" vertical="center"/>
      <protection hidden="1"/>
    </xf>
    <xf numFmtId="164" fontId="24" fillId="41" borderId="33" xfId="0" applyNumberFormat="1" applyFont="1" applyFill="1" applyBorder="1" applyAlignment="1" applyProtection="1">
      <alignment horizontal="center" vertical="center"/>
      <protection hidden="1"/>
    </xf>
    <xf numFmtId="164" fontId="24" fillId="46" borderId="33" xfId="0" applyNumberFormat="1" applyFont="1" applyFill="1" applyBorder="1" applyAlignment="1" applyProtection="1">
      <alignment horizontal="center" vertical="center"/>
      <protection hidden="1"/>
    </xf>
    <xf numFmtId="164" fontId="24" fillId="37" borderId="33" xfId="0" applyNumberFormat="1" applyFont="1" applyFill="1" applyBorder="1" applyAlignment="1" applyProtection="1">
      <alignment horizontal="center" vertical="center"/>
      <protection hidden="1"/>
    </xf>
    <xf numFmtId="164" fontId="24" fillId="44" borderId="33" xfId="0" applyNumberFormat="1" applyFont="1" applyFill="1" applyBorder="1" applyAlignment="1" applyProtection="1">
      <alignment horizontal="center" vertical="center"/>
      <protection hidden="1"/>
    </xf>
    <xf numFmtId="164" fontId="24" fillId="45" borderId="33" xfId="0" applyNumberFormat="1" applyFont="1" applyFill="1" applyBorder="1" applyAlignment="1" applyProtection="1">
      <alignment horizontal="center" vertical="center"/>
      <protection hidden="1"/>
    </xf>
    <xf numFmtId="164" fontId="37" fillId="52" borderId="23" xfId="0" applyNumberFormat="1" applyFont="1" applyFill="1" applyBorder="1" applyAlignment="1" applyProtection="1">
      <alignment horizontal="left" vertical="center"/>
      <protection hidden="1"/>
    </xf>
    <xf numFmtId="0" fontId="37" fillId="52" borderId="0" xfId="0" applyFont="1" applyFill="1" applyAlignment="1" applyProtection="1">
      <alignment vertical="center"/>
      <protection hidden="1"/>
    </xf>
    <xf numFmtId="0" fontId="36" fillId="52" borderId="25" xfId="0" applyFont="1" applyFill="1" applyBorder="1" applyAlignment="1" applyProtection="1">
      <alignment horizontal="center" vertical="center"/>
      <protection hidden="1"/>
    </xf>
    <xf numFmtId="3" fontId="37" fillId="52" borderId="21" xfId="0" applyNumberFormat="1" applyFont="1" applyFill="1" applyBorder="1" applyAlignment="1" applyProtection="1">
      <alignment vertical="center"/>
      <protection hidden="1"/>
    </xf>
    <xf numFmtId="0" fontId="37" fillId="52" borderId="21" xfId="0" applyFont="1" applyFill="1" applyBorder="1" applyAlignment="1" applyProtection="1">
      <alignment horizontal="left" vertical="center"/>
      <protection hidden="1"/>
    </xf>
    <xf numFmtId="0" fontId="36" fillId="34" borderId="0" xfId="0" applyFont="1" applyFill="1" applyAlignment="1" applyProtection="1">
      <alignment horizontal="center" vertical="center"/>
      <protection hidden="1"/>
    </xf>
    <xf numFmtId="0" fontId="37" fillId="34" borderId="0" xfId="0" applyFont="1" applyFill="1" applyAlignment="1" applyProtection="1">
      <alignment horizontal="right"/>
      <protection hidden="1"/>
    </xf>
    <xf numFmtId="3" fontId="37" fillId="34" borderId="0" xfId="0" applyNumberFormat="1" applyFont="1" applyFill="1" applyProtection="1">
      <protection hidden="1"/>
    </xf>
    <xf numFmtId="164" fontId="37" fillId="55" borderId="23" xfId="0" applyNumberFormat="1" applyFont="1" applyFill="1" applyBorder="1" applyAlignment="1" applyProtection="1">
      <alignment horizontal="left" vertical="center"/>
      <protection hidden="1"/>
    </xf>
    <xf numFmtId="0" fontId="37" fillId="55" borderId="0" xfId="0" applyFont="1" applyFill="1" applyAlignment="1" applyProtection="1">
      <alignment vertical="center"/>
      <protection hidden="1"/>
    </xf>
    <xf numFmtId="0" fontId="36" fillId="55" borderId="25" xfId="0" applyFont="1" applyFill="1" applyBorder="1" applyAlignment="1" applyProtection="1">
      <alignment horizontal="center" vertical="center"/>
      <protection hidden="1"/>
    </xf>
    <xf numFmtId="3" fontId="37" fillId="55" borderId="21" xfId="0" applyNumberFormat="1" applyFont="1" applyFill="1" applyBorder="1" applyAlignment="1" applyProtection="1">
      <alignment vertical="center"/>
      <protection hidden="1"/>
    </xf>
    <xf numFmtId="0" fontId="37" fillId="55" borderId="21" xfId="0" applyFont="1" applyFill="1" applyBorder="1" applyAlignment="1" applyProtection="1">
      <alignment horizontal="left" vertical="center"/>
      <protection hidden="1"/>
    </xf>
    <xf numFmtId="164" fontId="37" fillId="54" borderId="23" xfId="0" applyNumberFormat="1" applyFont="1" applyFill="1" applyBorder="1" applyAlignment="1" applyProtection="1">
      <alignment horizontal="left" vertical="center"/>
      <protection hidden="1"/>
    </xf>
    <xf numFmtId="0" fontId="36" fillId="54" borderId="25" xfId="0" applyFont="1" applyFill="1" applyBorder="1" applyAlignment="1" applyProtection="1">
      <alignment horizontal="center" vertical="center"/>
      <protection hidden="1"/>
    </xf>
    <xf numFmtId="3" fontId="37" fillId="54" borderId="21" xfId="0" applyNumberFormat="1" applyFont="1" applyFill="1" applyBorder="1" applyAlignment="1" applyProtection="1">
      <alignment vertical="center"/>
      <protection hidden="1"/>
    </xf>
    <xf numFmtId="0" fontId="37" fillId="54" borderId="21" xfId="0" applyFont="1" applyFill="1" applyBorder="1" applyAlignment="1" applyProtection="1">
      <alignment horizontal="left" vertical="center"/>
      <protection hidden="1"/>
    </xf>
    <xf numFmtId="164" fontId="37" fillId="57" borderId="23" xfId="0" applyNumberFormat="1" applyFont="1" applyFill="1" applyBorder="1" applyAlignment="1" applyProtection="1">
      <alignment horizontal="left" vertical="center"/>
      <protection hidden="1"/>
    </xf>
    <xf numFmtId="0" fontId="36" fillId="57" borderId="25" xfId="0" applyFont="1" applyFill="1" applyBorder="1" applyAlignment="1" applyProtection="1">
      <alignment horizontal="center" vertical="center"/>
      <protection hidden="1"/>
    </xf>
    <xf numFmtId="3" fontId="37" fillId="57" borderId="21" xfId="0" applyNumberFormat="1" applyFont="1" applyFill="1" applyBorder="1" applyAlignment="1" applyProtection="1">
      <alignment vertical="center"/>
      <protection hidden="1"/>
    </xf>
    <xf numFmtId="0" fontId="37" fillId="57" borderId="21" xfId="0" applyFont="1" applyFill="1" applyBorder="1" applyAlignment="1" applyProtection="1">
      <alignment horizontal="left" vertical="center"/>
      <protection hidden="1"/>
    </xf>
    <xf numFmtId="164" fontId="37" fillId="53" borderId="23" xfId="0" applyNumberFormat="1" applyFont="1" applyFill="1" applyBorder="1" applyAlignment="1" applyProtection="1">
      <alignment horizontal="left" vertical="center"/>
      <protection hidden="1"/>
    </xf>
    <xf numFmtId="0" fontId="36" fillId="53" borderId="25" xfId="0" applyFont="1" applyFill="1" applyBorder="1" applyAlignment="1" applyProtection="1">
      <alignment horizontal="center" vertical="center"/>
      <protection hidden="1"/>
    </xf>
    <xf numFmtId="3" fontId="37" fillId="53" borderId="21" xfId="0" applyNumberFormat="1" applyFont="1" applyFill="1" applyBorder="1" applyAlignment="1" applyProtection="1">
      <alignment vertical="center"/>
      <protection hidden="1"/>
    </xf>
    <xf numFmtId="0" fontId="37" fillId="53" borderId="21" xfId="0" applyFont="1" applyFill="1" applyBorder="1" applyAlignment="1" applyProtection="1">
      <alignment horizontal="left" vertical="center"/>
      <protection hidden="1"/>
    </xf>
    <xf numFmtId="164" fontId="37" fillId="56" borderId="23" xfId="0" applyNumberFormat="1" applyFont="1" applyFill="1" applyBorder="1" applyAlignment="1" applyProtection="1">
      <alignment horizontal="left" vertical="center"/>
      <protection hidden="1"/>
    </xf>
    <xf numFmtId="0" fontId="44" fillId="56" borderId="24" xfId="0" applyFont="1" applyFill="1" applyBorder="1" applyAlignment="1" applyProtection="1">
      <alignment horizontal="right"/>
      <protection hidden="1"/>
    </xf>
    <xf numFmtId="0" fontId="36" fillId="56" borderId="25" xfId="0" applyFont="1" applyFill="1" applyBorder="1" applyAlignment="1" applyProtection="1">
      <alignment horizontal="center" vertical="center"/>
      <protection hidden="1"/>
    </xf>
    <xf numFmtId="3" fontId="37" fillId="56" borderId="21" xfId="0" applyNumberFormat="1" applyFont="1" applyFill="1" applyBorder="1" applyAlignment="1" applyProtection="1">
      <alignment vertical="center"/>
      <protection hidden="1"/>
    </xf>
    <xf numFmtId="0" fontId="37" fillId="56" borderId="21" xfId="0" applyFont="1" applyFill="1" applyBorder="1" applyAlignment="1" applyProtection="1">
      <alignment horizontal="left" vertical="center"/>
      <protection hidden="1"/>
    </xf>
    <xf numFmtId="0" fontId="45" fillId="42" borderId="0" xfId="0" applyFont="1" applyFill="1" applyAlignment="1" applyProtection="1">
      <alignment horizontal="center" vertical="center"/>
      <protection hidden="1"/>
    </xf>
    <xf numFmtId="3" fontId="45" fillId="43" borderId="0" xfId="0" applyNumberFormat="1" applyFont="1" applyFill="1" applyAlignment="1" applyProtection="1">
      <alignment vertical="center"/>
      <protection hidden="1"/>
    </xf>
    <xf numFmtId="0" fontId="24" fillId="35" borderId="11" xfId="0" applyFont="1" applyFill="1" applyBorder="1" applyAlignment="1" applyProtection="1">
      <alignment horizontal="center" vertical="center" wrapText="1"/>
      <protection hidden="1"/>
    </xf>
    <xf numFmtId="0" fontId="23" fillId="35" borderId="0" xfId="0" applyFont="1" applyFill="1" applyProtection="1">
      <protection hidden="1"/>
    </xf>
    <xf numFmtId="0" fontId="32" fillId="35" borderId="0" xfId="0" applyFont="1" applyFill="1" applyProtection="1">
      <protection hidden="1"/>
    </xf>
    <xf numFmtId="0" fontId="33" fillId="35" borderId="25" xfId="0" applyFont="1" applyFill="1" applyBorder="1" applyAlignment="1" applyProtection="1">
      <alignment horizontal="center" vertical="center"/>
      <protection hidden="1"/>
    </xf>
    <xf numFmtId="0" fontId="32" fillId="35" borderId="21" xfId="0" applyFont="1" applyFill="1" applyBorder="1" applyProtection="1">
      <protection hidden="1"/>
    </xf>
    <xf numFmtId="0" fontId="23" fillId="35" borderId="21" xfId="0" applyFont="1" applyFill="1" applyBorder="1" applyAlignment="1" applyProtection="1">
      <alignment vertical="center"/>
      <protection hidden="1"/>
    </xf>
    <xf numFmtId="0" fontId="30" fillId="35" borderId="21" xfId="0" applyFont="1" applyFill="1" applyBorder="1" applyAlignment="1" applyProtection="1">
      <alignment horizontal="center" vertical="center" wrapText="1"/>
      <protection hidden="1"/>
    </xf>
    <xf numFmtId="0" fontId="38" fillId="35" borderId="21" xfId="0" applyFont="1" applyFill="1" applyBorder="1" applyAlignment="1" applyProtection="1">
      <alignment horizontal="center" vertical="center"/>
      <protection hidden="1"/>
    </xf>
    <xf numFmtId="0" fontId="32" fillId="36" borderId="0" xfId="0" applyFont="1" applyFill="1" applyProtection="1">
      <protection hidden="1"/>
    </xf>
    <xf numFmtId="0" fontId="37" fillId="36" borderId="0" xfId="0" applyFont="1" applyFill="1" applyAlignment="1" applyProtection="1">
      <alignment horizontal="center" vertical="center"/>
      <protection hidden="1"/>
    </xf>
    <xf numFmtId="164" fontId="37" fillId="52" borderId="22" xfId="0" applyNumberFormat="1" applyFont="1" applyFill="1" applyBorder="1" applyAlignment="1" applyProtection="1">
      <alignment horizontal="left" vertical="center"/>
      <protection hidden="1"/>
    </xf>
    <xf numFmtId="3" fontId="39" fillId="42" borderId="23" xfId="0" applyNumberFormat="1" applyFont="1" applyFill="1" applyBorder="1" applyAlignment="1" applyProtection="1">
      <alignment vertical="center"/>
      <protection hidden="1"/>
    </xf>
    <xf numFmtId="0" fontId="32" fillId="42" borderId="0" xfId="0" applyFont="1" applyFill="1" applyProtection="1">
      <protection hidden="1"/>
    </xf>
    <xf numFmtId="164" fontId="37" fillId="55" borderId="22" xfId="0" applyNumberFormat="1" applyFont="1" applyFill="1" applyBorder="1" applyAlignment="1" applyProtection="1">
      <alignment horizontal="left" vertical="center"/>
      <protection hidden="1"/>
    </xf>
    <xf numFmtId="0" fontId="32" fillId="39" borderId="0" xfId="0" applyFont="1" applyFill="1" applyProtection="1">
      <protection hidden="1"/>
    </xf>
    <xf numFmtId="164" fontId="37" fillId="54" borderId="22" xfId="0" applyNumberFormat="1" applyFont="1" applyFill="1" applyBorder="1" applyAlignment="1" applyProtection="1">
      <alignment horizontal="left" vertical="center"/>
      <protection hidden="1"/>
    </xf>
    <xf numFmtId="0" fontId="32" fillId="43" borderId="0" xfId="0" applyFont="1" applyFill="1" applyProtection="1">
      <protection hidden="1"/>
    </xf>
    <xf numFmtId="164" fontId="37" fillId="57" borderId="22" xfId="0" applyNumberFormat="1" applyFont="1" applyFill="1" applyBorder="1" applyAlignment="1" applyProtection="1">
      <alignment horizontal="left" vertical="center"/>
      <protection hidden="1"/>
    </xf>
    <xf numFmtId="3" fontId="39" fillId="38" borderId="23" xfId="0" applyNumberFormat="1" applyFont="1" applyFill="1" applyBorder="1" applyAlignment="1" applyProtection="1">
      <alignment vertical="center"/>
      <protection hidden="1"/>
    </xf>
    <xf numFmtId="0" fontId="32" fillId="38" borderId="0" xfId="0" applyFont="1" applyFill="1" applyProtection="1">
      <protection hidden="1"/>
    </xf>
    <xf numFmtId="164" fontId="37" fillId="53" borderId="22" xfId="0" applyNumberFormat="1" applyFont="1" applyFill="1" applyBorder="1" applyAlignment="1" applyProtection="1">
      <alignment horizontal="left" vertical="center"/>
      <protection hidden="1"/>
    </xf>
    <xf numFmtId="3" fontId="39" fillId="40" borderId="23" xfId="0" applyNumberFormat="1" applyFont="1" applyFill="1" applyBorder="1" applyAlignment="1" applyProtection="1">
      <alignment vertical="center"/>
      <protection hidden="1"/>
    </xf>
    <xf numFmtId="0" fontId="32" fillId="40" borderId="0" xfId="0" applyFont="1" applyFill="1" applyProtection="1">
      <protection hidden="1"/>
    </xf>
    <xf numFmtId="164" fontId="37" fillId="56" borderId="22" xfId="0" applyNumberFormat="1" applyFont="1" applyFill="1" applyBorder="1" applyAlignment="1" applyProtection="1">
      <alignment horizontal="left" vertical="center"/>
      <protection hidden="1"/>
    </xf>
    <xf numFmtId="3" fontId="39" fillId="36" borderId="23" xfId="0" applyNumberFormat="1" applyFont="1" applyFill="1" applyBorder="1" applyAlignment="1" applyProtection="1">
      <alignment vertical="center"/>
      <protection hidden="1"/>
    </xf>
    <xf numFmtId="3" fontId="39" fillId="36" borderId="0" xfId="0" applyNumberFormat="1" applyFont="1" applyFill="1" applyAlignment="1" applyProtection="1">
      <alignment vertical="top"/>
      <protection hidden="1"/>
    </xf>
    <xf numFmtId="3" fontId="39" fillId="57" borderId="23" xfId="0" applyNumberFormat="1" applyFont="1" applyFill="1" applyBorder="1" applyAlignment="1" applyProtection="1">
      <alignment vertical="center"/>
      <protection hidden="1"/>
    </xf>
    <xf numFmtId="0" fontId="31" fillId="33" borderId="34" xfId="0" applyFont="1" applyFill="1" applyBorder="1" applyAlignment="1" applyProtection="1">
      <alignment horizontal="center" vertical="center"/>
      <protection locked="0"/>
    </xf>
    <xf numFmtId="3" fontId="31" fillId="38" borderId="44" xfId="0" applyNumberFormat="1" applyFont="1" applyFill="1" applyBorder="1" applyAlignment="1" applyProtection="1">
      <alignment horizontal="center" vertical="center"/>
      <protection hidden="1"/>
    </xf>
    <xf numFmtId="0" fontId="31" fillId="33" borderId="10" xfId="0" applyFont="1" applyFill="1" applyBorder="1" applyAlignment="1" applyProtection="1">
      <alignment horizontal="center" vertical="center"/>
      <protection locked="0"/>
    </xf>
    <xf numFmtId="0" fontId="41" fillId="35" borderId="21" xfId="0" applyFont="1" applyFill="1" applyBorder="1" applyAlignment="1" applyProtection="1">
      <alignment vertical="center" wrapText="1"/>
      <protection hidden="1"/>
    </xf>
    <xf numFmtId="0" fontId="30" fillId="41" borderId="18" xfId="0" applyFont="1" applyFill="1" applyBorder="1" applyAlignment="1" applyProtection="1">
      <alignment vertical="center"/>
      <protection hidden="1"/>
    </xf>
    <xf numFmtId="0" fontId="30" fillId="41" borderId="33" xfId="0" applyFont="1" applyFill="1" applyBorder="1" applyAlignment="1" applyProtection="1">
      <alignment vertical="center"/>
      <protection hidden="1"/>
    </xf>
    <xf numFmtId="0" fontId="30" fillId="35" borderId="18" xfId="0" applyFont="1" applyFill="1" applyBorder="1" applyAlignment="1" applyProtection="1">
      <alignment vertical="center"/>
      <protection hidden="1"/>
    </xf>
    <xf numFmtId="0" fontId="30" fillId="35" borderId="33" xfId="0" applyFont="1" applyFill="1" applyBorder="1" applyAlignment="1" applyProtection="1">
      <alignment vertical="center"/>
      <protection hidden="1"/>
    </xf>
    <xf numFmtId="0" fontId="30" fillId="46" borderId="18" xfId="0" applyFont="1" applyFill="1" applyBorder="1" applyAlignment="1" applyProtection="1">
      <alignment vertical="center"/>
      <protection hidden="1"/>
    </xf>
    <xf numFmtId="0" fontId="30" fillId="46" borderId="33" xfId="0" applyFont="1" applyFill="1" applyBorder="1" applyAlignment="1" applyProtection="1">
      <alignment vertical="center"/>
      <protection hidden="1"/>
    </xf>
    <xf numFmtId="0" fontId="30" fillId="37" borderId="18" xfId="0" applyFont="1" applyFill="1" applyBorder="1" applyAlignment="1" applyProtection="1">
      <alignment vertical="center"/>
      <protection hidden="1"/>
    </xf>
    <xf numFmtId="0" fontId="30" fillId="37" borderId="33" xfId="0" applyFont="1" applyFill="1" applyBorder="1" applyAlignment="1" applyProtection="1">
      <alignment vertical="center"/>
      <protection hidden="1"/>
    </xf>
    <xf numFmtId="0" fontId="30" fillId="44" borderId="18" xfId="0" applyFont="1" applyFill="1" applyBorder="1" applyAlignment="1" applyProtection="1">
      <alignment vertical="center"/>
      <protection hidden="1"/>
    </xf>
    <xf numFmtId="0" fontId="30" fillId="44" borderId="33" xfId="0" applyFont="1" applyFill="1" applyBorder="1" applyAlignment="1" applyProtection="1">
      <alignment vertical="center"/>
      <protection hidden="1"/>
    </xf>
    <xf numFmtId="0" fontId="30" fillId="45" borderId="18" xfId="0" applyFont="1" applyFill="1" applyBorder="1" applyAlignment="1" applyProtection="1">
      <alignment vertical="center"/>
      <protection hidden="1"/>
    </xf>
    <xf numFmtId="0" fontId="30" fillId="45" borderId="33" xfId="0" applyFont="1" applyFill="1" applyBorder="1" applyAlignment="1" applyProtection="1">
      <alignment vertical="center"/>
      <protection hidden="1"/>
    </xf>
    <xf numFmtId="164" fontId="37" fillId="56" borderId="23" xfId="0" applyNumberFormat="1" applyFont="1" applyFill="1" applyBorder="1" applyAlignment="1" applyProtection="1">
      <alignment vertical="center"/>
      <protection hidden="1"/>
    </xf>
    <xf numFmtId="164" fontId="37" fillId="56" borderId="0" xfId="0" applyNumberFormat="1" applyFont="1" applyFill="1" applyAlignment="1" applyProtection="1">
      <alignment vertical="center"/>
      <protection hidden="1"/>
    </xf>
    <xf numFmtId="164" fontId="37" fillId="53" borderId="0" xfId="0" applyNumberFormat="1" applyFont="1" applyFill="1" applyAlignment="1" applyProtection="1">
      <alignment vertical="center"/>
      <protection hidden="1"/>
    </xf>
    <xf numFmtId="164" fontId="37" fillId="57" borderId="0" xfId="0" applyNumberFormat="1" applyFont="1" applyFill="1" applyAlignment="1" applyProtection="1">
      <alignment vertical="center"/>
      <protection hidden="1"/>
    </xf>
    <xf numFmtId="164" fontId="37" fillId="57" borderId="24" xfId="0" applyNumberFormat="1" applyFont="1" applyFill="1" applyBorder="1" applyAlignment="1" applyProtection="1">
      <alignment horizontal="right"/>
      <protection hidden="1"/>
    </xf>
    <xf numFmtId="164" fontId="37" fillId="54" borderId="23" xfId="0" applyNumberFormat="1" applyFont="1" applyFill="1" applyBorder="1" applyAlignment="1" applyProtection="1">
      <alignment horizontal="right" vertical="center"/>
      <protection hidden="1"/>
    </xf>
    <xf numFmtId="164" fontId="37" fillId="55" borderId="0" xfId="0" applyNumberFormat="1" applyFont="1" applyFill="1" applyAlignment="1" applyProtection="1">
      <alignment vertical="center"/>
      <protection hidden="1"/>
    </xf>
    <xf numFmtId="164" fontId="37" fillId="52" borderId="0" xfId="0" applyNumberFormat="1" applyFont="1" applyFill="1" applyAlignment="1" applyProtection="1">
      <alignment vertical="center"/>
      <protection hidden="1"/>
    </xf>
    <xf numFmtId="164" fontId="37" fillId="52" borderId="24" xfId="0" applyNumberFormat="1" applyFont="1" applyFill="1" applyBorder="1" applyAlignment="1" applyProtection="1">
      <alignment horizontal="right"/>
      <protection hidden="1"/>
    </xf>
    <xf numFmtId="164" fontId="37" fillId="55" borderId="24" xfId="0" applyNumberFormat="1" applyFont="1" applyFill="1" applyBorder="1" applyAlignment="1" applyProtection="1">
      <alignment horizontal="right"/>
      <protection hidden="1"/>
    </xf>
    <xf numFmtId="164" fontId="37" fillId="53" borderId="24" xfId="0" applyNumberFormat="1" applyFont="1" applyFill="1" applyBorder="1" applyAlignment="1" applyProtection="1">
      <alignment vertical="center"/>
      <protection hidden="1"/>
    </xf>
    <xf numFmtId="0" fontId="31" fillId="33" borderId="43" xfId="0" applyFont="1" applyFill="1" applyBorder="1" applyAlignment="1" applyProtection="1">
      <alignment horizontal="center" vertical="center"/>
      <protection locked="0"/>
    </xf>
    <xf numFmtId="164" fontId="24" fillId="46" borderId="33" xfId="0" applyNumberFormat="1" applyFont="1" applyFill="1" applyBorder="1" applyAlignment="1" applyProtection="1">
      <alignment vertical="center"/>
      <protection hidden="1"/>
    </xf>
    <xf numFmtId="164" fontId="24" fillId="41" borderId="33" xfId="0" applyNumberFormat="1" applyFont="1" applyFill="1" applyBorder="1" applyAlignment="1" applyProtection="1">
      <alignment vertical="center"/>
      <protection hidden="1"/>
    </xf>
    <xf numFmtId="164" fontId="24" fillId="37" borderId="33" xfId="0" applyNumberFormat="1" applyFont="1" applyFill="1" applyBorder="1" applyAlignment="1" applyProtection="1">
      <alignment vertical="center"/>
      <protection hidden="1"/>
    </xf>
    <xf numFmtId="164" fontId="24" fillId="44" borderId="33" xfId="0" applyNumberFormat="1" applyFont="1" applyFill="1" applyBorder="1" applyAlignment="1" applyProtection="1">
      <alignment vertical="center"/>
      <protection hidden="1"/>
    </xf>
    <xf numFmtId="164" fontId="24" fillId="45" borderId="33" xfId="0" applyNumberFormat="1" applyFont="1" applyFill="1" applyBorder="1" applyAlignment="1" applyProtection="1">
      <alignment vertical="center"/>
      <protection hidden="1"/>
    </xf>
    <xf numFmtId="0" fontId="31" fillId="33" borderId="45" xfId="0" applyFont="1" applyFill="1" applyBorder="1" applyAlignment="1" applyProtection="1">
      <alignment horizontal="center" vertical="center"/>
      <protection locked="0"/>
    </xf>
    <xf numFmtId="0" fontId="31" fillId="33" borderId="44" xfId="0" applyFont="1" applyFill="1" applyBorder="1" applyAlignment="1" applyProtection="1">
      <alignment horizontal="center" vertical="center"/>
      <protection locked="0"/>
    </xf>
    <xf numFmtId="0" fontId="31" fillId="40" borderId="34" xfId="0" applyFont="1" applyFill="1" applyBorder="1" applyAlignment="1" applyProtection="1">
      <alignment horizontal="center" vertical="center"/>
      <protection hidden="1"/>
    </xf>
    <xf numFmtId="0" fontId="31" fillId="40" borderId="35" xfId="0" applyFont="1" applyFill="1" applyBorder="1" applyAlignment="1" applyProtection="1">
      <alignment horizontal="center" vertical="center"/>
      <protection hidden="1"/>
    </xf>
    <xf numFmtId="0" fontId="23" fillId="0" borderId="34" xfId="0" applyFont="1" applyBorder="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23" fillId="0" borderId="56" xfId="0" applyFont="1" applyBorder="1" applyAlignment="1" applyProtection="1">
      <alignment horizontal="left" vertical="top" wrapText="1"/>
      <protection locked="0"/>
    </xf>
    <xf numFmtId="0" fontId="24" fillId="33" borderId="50" xfId="0" applyFont="1" applyFill="1" applyBorder="1" applyAlignment="1" applyProtection="1">
      <alignment horizontal="left" vertical="center"/>
      <protection hidden="1"/>
    </xf>
    <xf numFmtId="0" fontId="33" fillId="34" borderId="0" xfId="0" applyFont="1" applyFill="1" applyAlignment="1" applyProtection="1">
      <alignment horizontal="left" vertical="center"/>
      <protection hidden="1"/>
    </xf>
    <xf numFmtId="0" fontId="46" fillId="34" borderId="0" xfId="0" applyFont="1" applyFill="1" applyAlignment="1" applyProtection="1">
      <alignment horizontal="left" vertical="center"/>
      <protection hidden="1"/>
    </xf>
    <xf numFmtId="0" fontId="24" fillId="35" borderId="12" xfId="0" applyFont="1" applyFill="1" applyBorder="1" applyAlignment="1" applyProtection="1">
      <alignment horizontal="center" vertical="center" wrapText="1"/>
      <protection hidden="1"/>
    </xf>
    <xf numFmtId="0" fontId="23" fillId="34" borderId="0" xfId="0" applyFont="1" applyFill="1" applyAlignment="1" applyProtection="1">
      <alignment horizontal="left" vertical="center"/>
      <protection hidden="1"/>
    </xf>
    <xf numFmtId="0" fontId="25" fillId="34" borderId="57" xfId="0" applyFont="1" applyFill="1" applyBorder="1" applyAlignment="1" applyProtection="1">
      <alignment horizontal="center" vertical="center" wrapText="1"/>
      <protection hidden="1"/>
    </xf>
    <xf numFmtId="164" fontId="24" fillId="35" borderId="33" xfId="0" applyNumberFormat="1" applyFont="1" applyFill="1" applyBorder="1" applyAlignment="1" applyProtection="1">
      <alignment horizontal="center" vertical="center"/>
      <protection hidden="1"/>
    </xf>
    <xf numFmtId="0" fontId="23" fillId="35" borderId="21" xfId="0" applyFont="1" applyFill="1" applyBorder="1" applyProtection="1">
      <protection hidden="1"/>
    </xf>
    <xf numFmtId="0" fontId="32" fillId="34" borderId="0" xfId="0" applyFont="1" applyFill="1"/>
    <xf numFmtId="0" fontId="32" fillId="35" borderId="23" xfId="0" applyFont="1" applyFill="1" applyBorder="1" applyProtection="1">
      <protection hidden="1"/>
    </xf>
    <xf numFmtId="0" fontId="32" fillId="35" borderId="0" xfId="0" applyFont="1" applyFill="1" applyAlignment="1" applyProtection="1">
      <alignment vertical="center"/>
      <protection hidden="1"/>
    </xf>
    <xf numFmtId="0" fontId="42" fillId="35" borderId="27" xfId="0" applyFont="1" applyFill="1" applyBorder="1" applyAlignment="1" applyProtection="1">
      <alignment horizontal="right" vertical="center"/>
      <protection hidden="1"/>
    </xf>
    <xf numFmtId="0" fontId="32" fillId="34" borderId="0" xfId="0" applyFont="1" applyFill="1" applyAlignment="1">
      <alignment vertical="center"/>
    </xf>
    <xf numFmtId="0" fontId="32" fillId="33" borderId="0" xfId="0" applyFont="1" applyFill="1" applyProtection="1">
      <protection hidden="1"/>
    </xf>
    <xf numFmtId="0" fontId="32" fillId="33" borderId="37" xfId="0" applyFont="1" applyFill="1" applyBorder="1" applyProtection="1">
      <protection hidden="1"/>
    </xf>
    <xf numFmtId="0" fontId="32" fillId="33" borderId="39" xfId="0" applyFont="1" applyFill="1" applyBorder="1" applyProtection="1">
      <protection hidden="1"/>
    </xf>
    <xf numFmtId="0" fontId="32" fillId="33" borderId="36" xfId="0" applyFont="1" applyFill="1" applyBorder="1" applyProtection="1">
      <protection hidden="1"/>
    </xf>
    <xf numFmtId="0" fontId="32" fillId="33" borderId="40" xfId="0" applyFont="1" applyFill="1" applyBorder="1" applyProtection="1">
      <protection hidden="1"/>
    </xf>
    <xf numFmtId="0" fontId="32" fillId="33" borderId="14" xfId="0" applyFont="1" applyFill="1" applyBorder="1" applyProtection="1">
      <protection hidden="1"/>
    </xf>
    <xf numFmtId="0" fontId="32" fillId="33" borderId="17" xfId="0" applyFont="1" applyFill="1" applyBorder="1" applyProtection="1">
      <protection hidden="1"/>
    </xf>
    <xf numFmtId="0" fontId="32" fillId="33" borderId="41" xfId="0" applyFont="1" applyFill="1" applyBorder="1" applyProtection="1">
      <protection hidden="1"/>
    </xf>
    <xf numFmtId="0" fontId="32" fillId="33" borderId="16" xfId="0" applyFont="1" applyFill="1" applyBorder="1" applyProtection="1">
      <protection hidden="1"/>
    </xf>
    <xf numFmtId="0" fontId="48" fillId="34" borderId="0" xfId="51" applyFont="1" applyFill="1" applyBorder="1" applyProtection="1">
      <protection hidden="1"/>
    </xf>
    <xf numFmtId="3" fontId="32" fillId="48" borderId="0" xfId="0" applyNumberFormat="1" applyFont="1" applyFill="1" applyAlignment="1">
      <alignment horizontal="center" vertical="center"/>
    </xf>
    <xf numFmtId="3" fontId="32" fillId="42" borderId="0" xfId="0" applyNumberFormat="1" applyFont="1" applyFill="1" applyAlignment="1">
      <alignment horizontal="center" vertical="center"/>
    </xf>
    <xf numFmtId="3" fontId="32" fillId="45" borderId="0" xfId="0" applyNumberFormat="1" applyFont="1" applyFill="1" applyAlignment="1">
      <alignment horizontal="center" vertical="center"/>
    </xf>
    <xf numFmtId="0" fontId="42" fillId="35" borderId="0" xfId="0" applyFont="1" applyFill="1" applyAlignment="1" applyProtection="1">
      <alignment horizontal="right" vertical="center"/>
      <protection hidden="1"/>
    </xf>
    <xf numFmtId="0" fontId="37" fillId="34" borderId="0" xfId="0" applyFont="1" applyFill="1" applyAlignment="1" applyProtection="1">
      <alignment horizontal="center" vertical="center" wrapText="1"/>
      <protection hidden="1"/>
    </xf>
    <xf numFmtId="0" fontId="37" fillId="38" borderId="23" xfId="0" applyFont="1" applyFill="1" applyBorder="1" applyProtection="1">
      <protection hidden="1"/>
    </xf>
    <xf numFmtId="0" fontId="37" fillId="38" borderId="0" xfId="0" applyFont="1" applyFill="1" applyProtection="1">
      <protection hidden="1"/>
    </xf>
    <xf numFmtId="0" fontId="37" fillId="38" borderId="0" xfId="0" applyFont="1" applyFill="1" applyAlignment="1" applyProtection="1">
      <alignment vertical="center"/>
      <protection hidden="1"/>
    </xf>
    <xf numFmtId="3" fontId="31" fillId="38" borderId="34" xfId="0" applyNumberFormat="1" applyFont="1" applyFill="1" applyBorder="1" applyAlignment="1" applyProtection="1">
      <alignment horizontal="center" vertical="center"/>
      <protection hidden="1"/>
    </xf>
    <xf numFmtId="0" fontId="37" fillId="53" borderId="42" xfId="0" applyFont="1" applyFill="1" applyBorder="1" applyAlignment="1" applyProtection="1">
      <alignment horizontal="center" vertical="center"/>
      <protection hidden="1"/>
    </xf>
    <xf numFmtId="3" fontId="31" fillId="38" borderId="35" xfId="0" applyNumberFormat="1" applyFont="1" applyFill="1" applyBorder="1" applyAlignment="1" applyProtection="1">
      <alignment horizontal="center" vertical="center"/>
      <protection hidden="1"/>
    </xf>
    <xf numFmtId="0" fontId="31" fillId="33" borderId="35" xfId="0" applyFont="1" applyFill="1" applyBorder="1" applyAlignment="1" applyProtection="1">
      <alignment horizontal="center" vertical="center"/>
      <protection locked="0"/>
    </xf>
    <xf numFmtId="164" fontId="24" fillId="35" borderId="18" xfId="0" applyNumberFormat="1" applyFont="1" applyFill="1" applyBorder="1" applyAlignment="1" applyProtection="1">
      <alignment horizontal="center" vertical="center"/>
      <protection hidden="1"/>
    </xf>
    <xf numFmtId="0" fontId="37" fillId="53" borderId="25" xfId="0" applyFont="1" applyFill="1" applyBorder="1" applyAlignment="1" applyProtection="1">
      <alignment vertical="center"/>
      <protection hidden="1"/>
    </xf>
    <xf numFmtId="0" fontId="37" fillId="40" borderId="23" xfId="0" applyFont="1" applyFill="1" applyBorder="1" applyProtection="1">
      <protection hidden="1"/>
    </xf>
    <xf numFmtId="0" fontId="49" fillId="41" borderId="11" xfId="0" applyFont="1" applyFill="1" applyBorder="1" applyAlignment="1" applyProtection="1">
      <alignment horizontal="center" vertical="center" wrapText="1"/>
      <protection hidden="1"/>
    </xf>
    <xf numFmtId="164" fontId="49" fillId="33" borderId="11" xfId="0" applyNumberFormat="1" applyFont="1" applyFill="1" applyBorder="1" applyAlignment="1" applyProtection="1">
      <alignment horizontal="center" vertical="center"/>
      <protection locked="0" hidden="1"/>
    </xf>
    <xf numFmtId="0" fontId="37" fillId="40" borderId="0" xfId="0" applyFont="1" applyFill="1" applyAlignment="1" applyProtection="1">
      <alignment vertical="center"/>
      <protection hidden="1"/>
    </xf>
    <xf numFmtId="0" fontId="50" fillId="41" borderId="33" xfId="0" applyFont="1" applyFill="1" applyBorder="1" applyAlignment="1" applyProtection="1">
      <alignment vertical="center"/>
      <protection hidden="1"/>
    </xf>
    <xf numFmtId="0" fontId="50" fillId="41" borderId="33" xfId="0" applyFont="1" applyFill="1" applyBorder="1" applyAlignment="1" applyProtection="1">
      <alignment horizontal="left" vertical="center" indent="1"/>
      <protection hidden="1"/>
    </xf>
    <xf numFmtId="0" fontId="37" fillId="56" borderId="42" xfId="0" applyFont="1" applyFill="1" applyBorder="1" applyAlignment="1" applyProtection="1">
      <alignment horizontal="center" vertical="center"/>
      <protection hidden="1"/>
    </xf>
    <xf numFmtId="164" fontId="24" fillId="41" borderId="18" xfId="0" applyNumberFormat="1" applyFont="1" applyFill="1" applyBorder="1" applyAlignment="1" applyProtection="1">
      <alignment horizontal="center" vertical="center"/>
      <protection hidden="1"/>
    </xf>
    <xf numFmtId="164" fontId="37" fillId="56" borderId="22" xfId="0" applyNumberFormat="1" applyFont="1" applyFill="1" applyBorder="1" applyAlignment="1" applyProtection="1">
      <alignment vertical="center"/>
      <protection hidden="1"/>
    </xf>
    <xf numFmtId="0" fontId="37" fillId="56" borderId="25" xfId="0" applyFont="1" applyFill="1" applyBorder="1" applyAlignment="1" applyProtection="1">
      <alignment vertical="center"/>
      <protection hidden="1"/>
    </xf>
    <xf numFmtId="164" fontId="24" fillId="46" borderId="18" xfId="0" applyNumberFormat="1" applyFont="1" applyFill="1" applyBorder="1" applyAlignment="1" applyProtection="1">
      <alignment horizontal="center" vertical="center"/>
      <protection hidden="1"/>
    </xf>
    <xf numFmtId="164" fontId="24" fillId="37" borderId="18" xfId="0" applyNumberFormat="1" applyFont="1" applyFill="1" applyBorder="1" applyAlignment="1" applyProtection="1">
      <alignment horizontal="center" vertical="center"/>
      <protection hidden="1"/>
    </xf>
    <xf numFmtId="164" fontId="24" fillId="44" borderId="18" xfId="0" applyNumberFormat="1" applyFont="1" applyFill="1" applyBorder="1" applyAlignment="1" applyProtection="1">
      <alignment horizontal="center" vertical="center"/>
      <protection hidden="1"/>
    </xf>
    <xf numFmtId="164" fontId="24" fillId="45" borderId="18" xfId="0" applyNumberFormat="1" applyFont="1" applyFill="1" applyBorder="1" applyAlignment="1" applyProtection="1">
      <alignment horizontal="center" vertical="center"/>
      <protection hidden="1"/>
    </xf>
    <xf numFmtId="0" fontId="37" fillId="52" borderId="25" xfId="0" applyFont="1" applyFill="1" applyBorder="1" applyAlignment="1" applyProtection="1">
      <alignment vertical="center"/>
      <protection hidden="1"/>
    </xf>
    <xf numFmtId="164" fontId="24" fillId="44" borderId="20" xfId="0" applyNumberFormat="1" applyFont="1" applyFill="1" applyBorder="1" applyAlignment="1" applyProtection="1">
      <alignment horizontal="center" vertical="center"/>
      <protection hidden="1"/>
    </xf>
    <xf numFmtId="164" fontId="37" fillId="55" borderId="23" xfId="0" applyNumberFormat="1" applyFont="1" applyFill="1" applyBorder="1" applyAlignment="1" applyProtection="1">
      <alignment horizontal="right"/>
      <protection hidden="1"/>
    </xf>
    <xf numFmtId="0" fontId="37" fillId="55" borderId="25" xfId="0" applyFont="1" applyFill="1" applyBorder="1" applyAlignment="1" applyProtection="1">
      <alignment vertical="center"/>
      <protection hidden="1"/>
    </xf>
    <xf numFmtId="164" fontId="24" fillId="37" borderId="20" xfId="0" applyNumberFormat="1" applyFont="1" applyFill="1" applyBorder="1" applyAlignment="1" applyProtection="1">
      <alignment horizontal="center" vertical="center"/>
      <protection hidden="1"/>
    </xf>
    <xf numFmtId="164" fontId="24" fillId="46" borderId="20" xfId="0" applyNumberFormat="1" applyFont="1" applyFill="1" applyBorder="1" applyAlignment="1" applyProtection="1">
      <alignment horizontal="center" vertical="center"/>
      <protection hidden="1"/>
    </xf>
    <xf numFmtId="164" fontId="24" fillId="35" borderId="20" xfId="0" applyNumberFormat="1" applyFont="1" applyFill="1" applyBorder="1" applyAlignment="1" applyProtection="1">
      <alignment horizontal="center" vertical="center"/>
      <protection hidden="1"/>
    </xf>
    <xf numFmtId="164" fontId="37" fillId="53" borderId="22" xfId="0" applyNumberFormat="1" applyFont="1" applyFill="1" applyBorder="1" applyAlignment="1" applyProtection="1">
      <alignment vertical="center"/>
      <protection hidden="1"/>
    </xf>
    <xf numFmtId="164" fontId="37" fillId="57" borderId="22" xfId="0" applyNumberFormat="1" applyFont="1" applyFill="1" applyBorder="1" applyAlignment="1" applyProtection="1">
      <alignment vertical="center"/>
      <protection hidden="1"/>
    </xf>
    <xf numFmtId="164" fontId="37" fillId="54" borderId="22" xfId="0" applyNumberFormat="1" applyFont="1" applyFill="1" applyBorder="1" applyAlignment="1" applyProtection="1">
      <alignment vertical="center"/>
      <protection hidden="1"/>
    </xf>
    <xf numFmtId="164" fontId="37" fillId="55" borderId="22" xfId="0" applyNumberFormat="1" applyFont="1" applyFill="1" applyBorder="1" applyAlignment="1" applyProtection="1">
      <alignment vertical="center"/>
      <protection hidden="1"/>
    </xf>
    <xf numFmtId="164" fontId="37" fillId="52" borderId="27" xfId="0" applyNumberFormat="1" applyFont="1" applyFill="1" applyBorder="1" applyAlignment="1" applyProtection="1">
      <alignment vertical="center"/>
      <protection hidden="1"/>
    </xf>
    <xf numFmtId="0" fontId="48" fillId="34" borderId="0" xfId="51" applyFont="1" applyFill="1" applyBorder="1" applyAlignment="1" applyProtection="1">
      <alignment vertical="center"/>
      <protection hidden="1"/>
    </xf>
    <xf numFmtId="3" fontId="23" fillId="34" borderId="0" xfId="0" applyNumberFormat="1" applyFont="1" applyFill="1" applyAlignment="1" applyProtection="1">
      <alignment vertical="center"/>
      <protection hidden="1"/>
    </xf>
    <xf numFmtId="164" fontId="23" fillId="40" borderId="56" xfId="0" applyNumberFormat="1" applyFont="1" applyFill="1" applyBorder="1" applyAlignment="1" applyProtection="1">
      <alignment horizontal="center" vertical="center"/>
      <protection hidden="1"/>
    </xf>
    <xf numFmtId="164" fontId="23" fillId="38" borderId="56" xfId="0" applyNumberFormat="1" applyFont="1" applyFill="1" applyBorder="1" applyAlignment="1" applyProtection="1">
      <alignment horizontal="center" vertical="center"/>
      <protection hidden="1"/>
    </xf>
    <xf numFmtId="0" fontId="28" fillId="34" borderId="0" xfId="0" applyFont="1" applyFill="1" applyAlignment="1" applyProtection="1">
      <alignment horizontal="center" vertical="center" wrapText="1"/>
      <protection hidden="1"/>
    </xf>
    <xf numFmtId="0" fontId="28" fillId="34" borderId="0" xfId="0" applyFont="1" applyFill="1" applyAlignment="1" applyProtection="1">
      <alignment horizontal="center" vertical="center"/>
      <protection hidden="1"/>
    </xf>
    <xf numFmtId="164" fontId="23" fillId="43" borderId="56" xfId="0" applyNumberFormat="1" applyFont="1" applyFill="1" applyBorder="1" applyAlignment="1" applyProtection="1">
      <alignment horizontal="center" vertical="center"/>
      <protection hidden="1"/>
    </xf>
    <xf numFmtId="164" fontId="23" fillId="39" borderId="56" xfId="0" applyNumberFormat="1" applyFont="1" applyFill="1" applyBorder="1" applyAlignment="1" applyProtection="1">
      <alignment horizontal="center" vertical="center"/>
      <protection hidden="1"/>
    </xf>
    <xf numFmtId="164" fontId="23" fillId="42" borderId="56" xfId="0" applyNumberFormat="1" applyFont="1" applyFill="1" applyBorder="1" applyAlignment="1" applyProtection="1">
      <alignment horizontal="center" vertical="center"/>
      <protection hidden="1"/>
    </xf>
    <xf numFmtId="164" fontId="24" fillId="45" borderId="20" xfId="0" applyNumberFormat="1" applyFont="1" applyFill="1" applyBorder="1" applyAlignment="1" applyProtection="1">
      <alignment horizontal="center" vertical="center"/>
      <protection hidden="1"/>
    </xf>
    <xf numFmtId="164" fontId="23" fillId="36" borderId="56" xfId="0" applyNumberFormat="1" applyFont="1" applyFill="1" applyBorder="1" applyAlignment="1" applyProtection="1">
      <alignment horizontal="center" vertical="center"/>
      <protection hidden="1"/>
    </xf>
    <xf numFmtId="16" fontId="37" fillId="52" borderId="21" xfId="0" applyNumberFormat="1" applyFont="1" applyFill="1" applyBorder="1" applyAlignment="1" applyProtection="1">
      <alignment vertical="center"/>
      <protection hidden="1"/>
    </xf>
    <xf numFmtId="164" fontId="37" fillId="54" borderId="24" xfId="0" applyNumberFormat="1" applyFont="1" applyFill="1" applyBorder="1" applyAlignment="1" applyProtection="1">
      <alignment horizontal="right" vertical="center"/>
      <protection hidden="1"/>
    </xf>
    <xf numFmtId="0" fontId="52" fillId="34" borderId="0" xfId="0" applyFont="1" applyFill="1" applyProtection="1">
      <protection hidden="1"/>
    </xf>
    <xf numFmtId="3" fontId="52" fillId="34" borderId="0" xfId="0" applyNumberFormat="1" applyFont="1" applyFill="1" applyProtection="1">
      <protection hidden="1"/>
    </xf>
    <xf numFmtId="3" fontId="52" fillId="34" borderId="0" xfId="0" applyNumberFormat="1" applyFont="1" applyFill="1" applyAlignment="1" applyProtection="1">
      <alignment vertical="center"/>
      <protection hidden="1"/>
    </xf>
    <xf numFmtId="0" fontId="52" fillId="34" borderId="0" xfId="0" applyFont="1" applyFill="1" applyAlignment="1" applyProtection="1">
      <alignment vertical="center"/>
      <protection hidden="1"/>
    </xf>
    <xf numFmtId="0" fontId="52" fillId="34" borderId="0" xfId="0" applyFont="1" applyFill="1" applyAlignment="1" applyProtection="1">
      <alignment horizontal="center" vertical="center" wrapText="1"/>
      <protection hidden="1"/>
    </xf>
    <xf numFmtId="0" fontId="24" fillId="57" borderId="59" xfId="0" applyFont="1" applyFill="1" applyBorder="1" applyAlignment="1" applyProtection="1">
      <alignment vertical="center"/>
      <protection hidden="1"/>
    </xf>
    <xf numFmtId="0" fontId="44" fillId="57" borderId="60" xfId="0" applyFont="1" applyFill="1" applyBorder="1" applyAlignment="1" applyProtection="1">
      <alignment vertical="center"/>
      <protection hidden="1"/>
    </xf>
    <xf numFmtId="164" fontId="24" fillId="57" borderId="26" xfId="0" applyNumberFormat="1" applyFont="1" applyFill="1" applyBorder="1" applyAlignment="1" applyProtection="1">
      <alignment vertical="center"/>
      <protection hidden="1"/>
    </xf>
    <xf numFmtId="0" fontId="24" fillId="57" borderId="61" xfId="0" applyFont="1" applyFill="1" applyBorder="1" applyAlignment="1" applyProtection="1">
      <alignment vertical="center"/>
      <protection hidden="1"/>
    </xf>
    <xf numFmtId="0" fontId="44" fillId="57" borderId="62" xfId="0" applyFont="1" applyFill="1" applyBorder="1" applyAlignment="1" applyProtection="1">
      <alignment vertical="center"/>
      <protection hidden="1"/>
    </xf>
    <xf numFmtId="164" fontId="24" fillId="57" borderId="63" xfId="0" applyNumberFormat="1" applyFont="1" applyFill="1" applyBorder="1" applyAlignment="1" applyProtection="1">
      <alignment vertical="center"/>
      <protection hidden="1"/>
    </xf>
    <xf numFmtId="0" fontId="30" fillId="41" borderId="21" xfId="0" applyFont="1" applyFill="1" applyBorder="1" applyAlignment="1" applyProtection="1">
      <alignment horizontal="left" vertical="center" indent="1"/>
      <protection hidden="1"/>
    </xf>
    <xf numFmtId="3" fontId="32" fillId="40" borderId="11" xfId="0" applyNumberFormat="1" applyFont="1" applyFill="1" applyBorder="1" applyAlignment="1">
      <alignment horizontal="center" vertical="center"/>
    </xf>
    <xf numFmtId="0" fontId="30" fillId="35" borderId="21" xfId="0" applyFont="1" applyFill="1" applyBorder="1" applyAlignment="1" applyProtection="1">
      <alignment horizontal="left" vertical="center" indent="1"/>
      <protection hidden="1"/>
    </xf>
    <xf numFmtId="3" fontId="32" fillId="38" borderId="11" xfId="0" applyNumberFormat="1" applyFont="1" applyFill="1" applyBorder="1" applyAlignment="1">
      <alignment horizontal="center" vertical="center"/>
    </xf>
    <xf numFmtId="0" fontId="30" fillId="46" borderId="21" xfId="0" applyFont="1" applyFill="1" applyBorder="1" applyAlignment="1" applyProtection="1">
      <alignment horizontal="left" vertical="center" indent="1"/>
      <protection hidden="1"/>
    </xf>
    <xf numFmtId="3" fontId="32" fillId="43" borderId="11" xfId="0" applyNumberFormat="1" applyFont="1" applyFill="1" applyBorder="1" applyAlignment="1">
      <alignment horizontal="center" vertical="center"/>
    </xf>
    <xf numFmtId="0" fontId="30" fillId="37" borderId="21" xfId="0" applyFont="1" applyFill="1" applyBorder="1" applyAlignment="1" applyProtection="1">
      <alignment horizontal="left" vertical="center" indent="1"/>
      <protection hidden="1"/>
    </xf>
    <xf numFmtId="3" fontId="32" fillId="39" borderId="11" xfId="0" applyNumberFormat="1" applyFont="1" applyFill="1" applyBorder="1" applyAlignment="1">
      <alignment horizontal="center" vertical="center"/>
    </xf>
    <xf numFmtId="0" fontId="30" fillId="44" borderId="21" xfId="0" applyFont="1" applyFill="1" applyBorder="1" applyAlignment="1" applyProtection="1">
      <alignment horizontal="left" vertical="center" indent="1"/>
      <protection hidden="1"/>
    </xf>
    <xf numFmtId="3" fontId="32" fillId="42" borderId="11" xfId="0" applyNumberFormat="1" applyFont="1" applyFill="1" applyBorder="1" applyAlignment="1">
      <alignment horizontal="center" vertical="center"/>
    </xf>
    <xf numFmtId="0" fontId="30" fillId="45" borderId="21" xfId="0" applyFont="1" applyFill="1" applyBorder="1" applyAlignment="1" applyProtection="1">
      <alignment horizontal="left" vertical="center" indent="1"/>
      <protection hidden="1"/>
    </xf>
    <xf numFmtId="3" fontId="32" fillId="36" borderId="11" xfId="0" applyNumberFormat="1" applyFont="1" applyFill="1" applyBorder="1" applyAlignment="1">
      <alignment horizontal="center" vertical="center"/>
    </xf>
    <xf numFmtId="3" fontId="32" fillId="36" borderId="64" xfId="0" applyNumberFormat="1" applyFont="1" applyFill="1" applyBorder="1" applyAlignment="1">
      <alignment horizontal="center" vertical="center"/>
    </xf>
    <xf numFmtId="3" fontId="32" fillId="36" borderId="62" xfId="0" applyNumberFormat="1" applyFont="1" applyFill="1" applyBorder="1" applyAlignment="1">
      <alignment horizontal="center" vertical="center"/>
    </xf>
    <xf numFmtId="3" fontId="32" fillId="42" borderId="64" xfId="0" applyNumberFormat="1" applyFont="1" applyFill="1" applyBorder="1" applyAlignment="1">
      <alignment horizontal="center" vertical="center"/>
    </xf>
    <xf numFmtId="3" fontId="32" fillId="42" borderId="62" xfId="0" applyNumberFormat="1" applyFont="1" applyFill="1" applyBorder="1" applyAlignment="1">
      <alignment horizontal="center" vertical="center"/>
    </xf>
    <xf numFmtId="3" fontId="32" fillId="39" borderId="64" xfId="0" applyNumberFormat="1" applyFont="1" applyFill="1" applyBorder="1" applyAlignment="1">
      <alignment horizontal="center" vertical="center"/>
    </xf>
    <xf numFmtId="3" fontId="32" fillId="39" borderId="62" xfId="0" applyNumberFormat="1" applyFont="1" applyFill="1" applyBorder="1" applyAlignment="1">
      <alignment horizontal="center" vertical="center"/>
    </xf>
    <xf numFmtId="3" fontId="32" fillId="43" borderId="64" xfId="0" applyNumberFormat="1" applyFont="1" applyFill="1" applyBorder="1" applyAlignment="1">
      <alignment horizontal="center" vertical="center"/>
    </xf>
    <xf numFmtId="3" fontId="32" fillId="43" borderId="62" xfId="0" applyNumberFormat="1" applyFont="1" applyFill="1" applyBorder="1" applyAlignment="1">
      <alignment horizontal="center" vertical="center"/>
    </xf>
    <xf numFmtId="3" fontId="32" fillId="38" borderId="64" xfId="0" applyNumberFormat="1" applyFont="1" applyFill="1" applyBorder="1" applyAlignment="1">
      <alignment horizontal="center" vertical="center"/>
    </xf>
    <xf numFmtId="3" fontId="32" fillId="38" borderId="62" xfId="0" applyNumberFormat="1" applyFont="1" applyFill="1" applyBorder="1" applyAlignment="1">
      <alignment horizontal="center" vertical="center"/>
    </xf>
    <xf numFmtId="3" fontId="32" fillId="40" borderId="64" xfId="0" applyNumberFormat="1" applyFont="1" applyFill="1" applyBorder="1" applyAlignment="1">
      <alignment horizontal="center" vertical="center"/>
    </xf>
    <xf numFmtId="3" fontId="32" fillId="40" borderId="62" xfId="0" applyNumberFormat="1" applyFont="1" applyFill="1" applyBorder="1" applyAlignment="1">
      <alignment horizontal="center" vertical="center"/>
    </xf>
    <xf numFmtId="165" fontId="31" fillId="33" borderId="43" xfId="0" applyNumberFormat="1" applyFont="1" applyFill="1" applyBorder="1" applyAlignment="1" applyProtection="1">
      <alignment horizontal="center" vertical="center"/>
      <protection locked="0"/>
    </xf>
    <xf numFmtId="165" fontId="31" fillId="33" borderId="18" xfId="0" applyNumberFormat="1" applyFont="1" applyFill="1" applyBorder="1" applyAlignment="1" applyProtection="1">
      <alignment horizontal="center" vertical="center"/>
      <protection locked="0"/>
    </xf>
    <xf numFmtId="165" fontId="31" fillId="33" borderId="22" xfId="0" applyNumberFormat="1" applyFont="1" applyFill="1" applyBorder="1" applyAlignment="1" applyProtection="1">
      <alignment horizontal="center" vertical="center"/>
      <protection locked="0"/>
    </xf>
    <xf numFmtId="165" fontId="31" fillId="33" borderId="65" xfId="0" applyNumberFormat="1" applyFont="1" applyFill="1" applyBorder="1" applyAlignment="1" applyProtection="1">
      <alignment horizontal="center" vertical="center"/>
      <protection locked="0"/>
    </xf>
    <xf numFmtId="0" fontId="31" fillId="33" borderId="22" xfId="0" applyFont="1" applyFill="1" applyBorder="1" applyAlignment="1" applyProtection="1">
      <alignment horizontal="center" vertical="center"/>
      <protection locked="0"/>
    </xf>
    <xf numFmtId="0" fontId="31" fillId="33" borderId="20" xfId="0" applyFont="1" applyFill="1" applyBorder="1" applyAlignment="1" applyProtection="1">
      <alignment horizontal="center" vertical="center"/>
      <protection locked="0"/>
    </xf>
    <xf numFmtId="0" fontId="31" fillId="33" borderId="65" xfId="0" applyFont="1" applyFill="1" applyBorder="1" applyAlignment="1" applyProtection="1">
      <alignment horizontal="center" vertical="center"/>
      <protection locked="0"/>
    </xf>
    <xf numFmtId="0" fontId="31" fillId="33" borderId="38" xfId="0" applyFont="1" applyFill="1" applyBorder="1" applyAlignment="1" applyProtection="1">
      <alignment horizontal="center" vertical="center"/>
      <protection locked="0"/>
    </xf>
    <xf numFmtId="0" fontId="31" fillId="33" borderId="68" xfId="0" applyFont="1" applyFill="1" applyBorder="1" applyAlignment="1" applyProtection="1">
      <alignment horizontal="center" vertical="center"/>
      <protection locked="0"/>
    </xf>
    <xf numFmtId="0" fontId="31" fillId="33" borderId="66" xfId="0" applyFont="1" applyFill="1" applyBorder="1" applyAlignment="1" applyProtection="1">
      <alignment horizontal="center" vertical="center"/>
      <protection locked="0"/>
    </xf>
    <xf numFmtId="0" fontId="31" fillId="33" borderId="69" xfId="0" applyFont="1" applyFill="1" applyBorder="1" applyAlignment="1" applyProtection="1">
      <alignment horizontal="center" vertical="center"/>
      <protection locked="0"/>
    </xf>
    <xf numFmtId="0" fontId="31" fillId="33" borderId="67" xfId="0" applyFont="1" applyFill="1" applyBorder="1" applyAlignment="1" applyProtection="1">
      <alignment horizontal="center" vertical="center"/>
      <protection locked="0"/>
    </xf>
    <xf numFmtId="166" fontId="23" fillId="34" borderId="58" xfId="0" applyNumberFormat="1" applyFont="1" applyFill="1" applyBorder="1" applyAlignment="1">
      <alignment horizontal="center" vertical="center"/>
    </xf>
    <xf numFmtId="165" fontId="31" fillId="33" borderId="70" xfId="0" applyNumberFormat="1" applyFont="1" applyFill="1" applyBorder="1" applyAlignment="1" applyProtection="1">
      <alignment horizontal="center" vertical="center"/>
      <protection locked="0"/>
    </xf>
    <xf numFmtId="165" fontId="31" fillId="33" borderId="71" xfId="0" applyNumberFormat="1" applyFont="1" applyFill="1" applyBorder="1" applyAlignment="1" applyProtection="1">
      <alignment horizontal="center" vertical="center"/>
      <protection locked="0"/>
    </xf>
    <xf numFmtId="165" fontId="31" fillId="33" borderId="10" xfId="0" applyNumberFormat="1" applyFont="1" applyFill="1" applyBorder="1" applyAlignment="1" applyProtection="1">
      <alignment horizontal="center" vertical="center"/>
      <protection locked="0"/>
    </xf>
    <xf numFmtId="164" fontId="24" fillId="57" borderId="26" xfId="0" applyNumberFormat="1" applyFont="1" applyFill="1" applyBorder="1" applyAlignment="1" applyProtection="1">
      <alignment horizontal="center" vertical="center"/>
      <protection hidden="1"/>
    </xf>
    <xf numFmtId="0" fontId="53" fillId="34" borderId="0" xfId="0" applyFont="1" applyFill="1" applyProtection="1">
      <protection hidden="1"/>
    </xf>
    <xf numFmtId="0" fontId="54" fillId="34" borderId="0" xfId="0" applyFont="1" applyFill="1" applyProtection="1">
      <protection hidden="1"/>
    </xf>
    <xf numFmtId="0" fontId="53" fillId="34" borderId="0" xfId="0" applyFont="1" applyFill="1"/>
    <xf numFmtId="0" fontId="32" fillId="33" borderId="10" xfId="0" applyFont="1" applyFill="1" applyBorder="1" applyAlignment="1" applyProtection="1">
      <alignment horizontal="center" vertical="center"/>
      <protection locked="0"/>
    </xf>
    <xf numFmtId="0" fontId="37" fillId="35" borderId="24" xfId="0" applyFont="1" applyFill="1" applyBorder="1" applyProtection="1">
      <protection hidden="1"/>
    </xf>
    <xf numFmtId="0" fontId="32" fillId="35" borderId="28" xfId="0" applyFont="1" applyFill="1" applyBorder="1" applyAlignment="1" applyProtection="1">
      <alignment horizontal="center" vertical="center"/>
      <protection locked="0"/>
    </xf>
    <xf numFmtId="0" fontId="37" fillId="35" borderId="31" xfId="0" applyFont="1" applyFill="1" applyBorder="1" applyProtection="1">
      <protection hidden="1"/>
    </xf>
    <xf numFmtId="0" fontId="32" fillId="35" borderId="22" xfId="0" applyFont="1" applyFill="1" applyBorder="1"/>
    <xf numFmtId="0" fontId="32" fillId="35" borderId="27" xfId="0" applyFont="1" applyFill="1" applyBorder="1" applyAlignment="1">
      <alignment vertical="center"/>
    </xf>
    <xf numFmtId="0" fontId="42" fillId="35" borderId="0" xfId="0" applyFont="1" applyFill="1" applyAlignment="1" applyProtection="1">
      <alignment vertical="center"/>
      <protection hidden="1"/>
    </xf>
    <xf numFmtId="0" fontId="32" fillId="35" borderId="25" xfId="0" applyFont="1" applyFill="1" applyBorder="1"/>
    <xf numFmtId="0" fontId="53" fillId="35" borderId="22" xfId="0" applyFont="1" applyFill="1" applyBorder="1"/>
    <xf numFmtId="0" fontId="53" fillId="35" borderId="23" xfId="0" applyFont="1" applyFill="1" applyBorder="1"/>
    <xf numFmtId="0" fontId="53" fillId="35" borderId="23" xfId="0" applyFont="1" applyFill="1" applyBorder="1" applyProtection="1">
      <protection hidden="1"/>
    </xf>
    <xf numFmtId="0" fontId="54" fillId="35" borderId="23" xfId="0" applyFont="1" applyFill="1" applyBorder="1" applyProtection="1">
      <protection hidden="1"/>
    </xf>
    <xf numFmtId="0" fontId="54" fillId="35" borderId="24" xfId="0" applyFont="1" applyFill="1" applyBorder="1" applyProtection="1">
      <protection hidden="1"/>
    </xf>
    <xf numFmtId="0" fontId="32" fillId="35" borderId="28" xfId="0" applyFont="1" applyFill="1" applyBorder="1"/>
    <xf numFmtId="0" fontId="32" fillId="35" borderId="31" xfId="0" applyFont="1" applyFill="1" applyBorder="1"/>
    <xf numFmtId="0" fontId="55" fillId="35" borderId="28" xfId="0" applyFont="1" applyFill="1" applyBorder="1" applyAlignment="1">
      <alignment horizontal="center" vertical="center"/>
    </xf>
    <xf numFmtId="0" fontId="55" fillId="34" borderId="0" xfId="0" applyFont="1" applyFill="1" applyAlignment="1">
      <alignment horizontal="center" vertical="center"/>
    </xf>
    <xf numFmtId="0" fontId="55" fillId="35" borderId="27" xfId="0" applyFont="1" applyFill="1" applyBorder="1" applyAlignment="1">
      <alignment horizontal="center" vertical="center"/>
    </xf>
    <xf numFmtId="0" fontId="55" fillId="35" borderId="0" xfId="0" applyFont="1" applyFill="1" applyAlignment="1">
      <alignment horizontal="center" vertical="center"/>
    </xf>
    <xf numFmtId="0" fontId="32" fillId="35" borderId="27" xfId="0" applyFont="1" applyFill="1" applyBorder="1"/>
    <xf numFmtId="0" fontId="53" fillId="35" borderId="0" xfId="0" applyFont="1" applyFill="1"/>
    <xf numFmtId="0" fontId="32" fillId="35" borderId="0" xfId="0" applyFont="1" applyFill="1"/>
    <xf numFmtId="0" fontId="32" fillId="48" borderId="11" xfId="0" applyFont="1" applyFill="1" applyBorder="1" applyAlignment="1">
      <alignment vertical="center"/>
    </xf>
    <xf numFmtId="164" fontId="32" fillId="53" borderId="11" xfId="0" applyNumberFormat="1" applyFont="1" applyFill="1" applyBorder="1" applyAlignment="1">
      <alignment horizontal="center" vertical="center"/>
    </xf>
    <xf numFmtId="164" fontId="32" fillId="48" borderId="11" xfId="0" applyNumberFormat="1" applyFont="1" applyFill="1" applyBorder="1" applyAlignment="1">
      <alignment horizontal="center" vertical="center"/>
    </xf>
    <xf numFmtId="0" fontId="32" fillId="59" borderId="11" xfId="0" applyFont="1" applyFill="1" applyBorder="1" applyAlignment="1">
      <alignment vertical="center"/>
    </xf>
    <xf numFmtId="164" fontId="32" fillId="58" borderId="11" xfId="0" applyNumberFormat="1" applyFont="1" applyFill="1" applyBorder="1" applyAlignment="1">
      <alignment horizontal="center" vertical="center"/>
    </xf>
    <xf numFmtId="0" fontId="32" fillId="35" borderId="21" xfId="0" applyFont="1" applyFill="1" applyBorder="1"/>
    <xf numFmtId="0" fontId="24" fillId="33" borderId="50" xfId="0" applyFont="1" applyFill="1" applyBorder="1" applyAlignment="1" applyProtection="1">
      <alignment horizontal="center" vertical="top"/>
      <protection hidden="1"/>
    </xf>
    <xf numFmtId="0" fontId="23" fillId="33" borderId="0" xfId="0" applyFont="1" applyFill="1" applyAlignment="1" applyProtection="1">
      <alignment vertical="top"/>
      <protection hidden="1"/>
    </xf>
    <xf numFmtId="164" fontId="24" fillId="57" borderId="73" xfId="0" applyNumberFormat="1" applyFont="1" applyFill="1" applyBorder="1" applyAlignment="1" applyProtection="1">
      <alignment horizontal="center" vertical="center"/>
      <protection hidden="1"/>
    </xf>
    <xf numFmtId="0" fontId="32" fillId="0" borderId="0" xfId="0" applyFont="1" applyAlignment="1" applyProtection="1">
      <alignment horizontal="center"/>
      <protection hidden="1"/>
    </xf>
    <xf numFmtId="0" fontId="35" fillId="33" borderId="0" xfId="0" applyFont="1" applyFill="1" applyAlignment="1" applyProtection="1">
      <alignment horizontal="center" vertical="top"/>
      <protection hidden="1"/>
    </xf>
    <xf numFmtId="0" fontId="23" fillId="33" borderId="0" xfId="0" applyFont="1" applyFill="1" applyAlignment="1" applyProtection="1">
      <alignment horizontal="center" vertical="center"/>
      <protection hidden="1"/>
    </xf>
    <xf numFmtId="0" fontId="27" fillId="33" borderId="0" xfId="0" applyFont="1" applyFill="1" applyAlignment="1" applyProtection="1">
      <alignment horizontal="center" vertical="center" shrinkToFit="1"/>
      <protection hidden="1"/>
    </xf>
    <xf numFmtId="0" fontId="29" fillId="33" borderId="0" xfId="0" applyFont="1" applyFill="1" applyAlignment="1" applyProtection="1">
      <alignment horizontal="left" vertical="center" wrapText="1"/>
      <protection hidden="1"/>
    </xf>
    <xf numFmtId="0" fontId="34" fillId="35" borderId="12" xfId="0" applyFont="1" applyFill="1" applyBorder="1" applyAlignment="1" applyProtection="1">
      <alignment horizontal="center" vertical="top"/>
      <protection hidden="1"/>
    </xf>
    <xf numFmtId="0" fontId="34" fillId="35" borderId="15" xfId="0" applyFont="1" applyFill="1" applyBorder="1" applyAlignment="1" applyProtection="1">
      <alignment horizontal="center" vertical="top"/>
      <protection hidden="1"/>
    </xf>
    <xf numFmtId="0" fontId="34" fillId="35" borderId="13" xfId="0" applyFont="1" applyFill="1" applyBorder="1" applyAlignment="1" applyProtection="1">
      <alignment horizontal="center" vertical="top"/>
      <protection hidden="1"/>
    </xf>
    <xf numFmtId="0" fontId="47" fillId="50" borderId="52" xfId="51" applyFont="1" applyFill="1" applyBorder="1" applyAlignment="1" applyProtection="1">
      <alignment horizontal="center" vertical="center"/>
      <protection hidden="1"/>
    </xf>
    <xf numFmtId="0" fontId="47" fillId="50" borderId="53" xfId="51" applyFont="1" applyFill="1" applyBorder="1" applyAlignment="1" applyProtection="1">
      <alignment horizontal="center" vertical="center"/>
      <protection hidden="1"/>
    </xf>
    <xf numFmtId="0" fontId="47" fillId="50" borderId="54" xfId="51" applyFont="1" applyFill="1" applyBorder="1" applyAlignment="1" applyProtection="1">
      <alignment horizontal="center" vertical="center"/>
      <protection hidden="1"/>
    </xf>
    <xf numFmtId="0" fontId="47" fillId="47" borderId="52" xfId="51" applyFont="1" applyFill="1" applyBorder="1" applyAlignment="1" applyProtection="1">
      <alignment horizontal="center" vertical="center"/>
      <protection hidden="1"/>
    </xf>
    <xf numFmtId="0" fontId="47" fillId="47" borderId="53" xfId="51" applyFont="1" applyFill="1" applyBorder="1" applyAlignment="1" applyProtection="1">
      <alignment horizontal="center" vertical="center"/>
      <protection hidden="1"/>
    </xf>
    <xf numFmtId="0" fontId="47" fillId="47" borderId="54" xfId="51" applyFont="1" applyFill="1" applyBorder="1" applyAlignment="1" applyProtection="1">
      <alignment horizontal="center" vertical="center"/>
      <protection hidden="1"/>
    </xf>
    <xf numFmtId="0" fontId="33" fillId="33" borderId="16" xfId="0" applyFont="1" applyFill="1" applyBorder="1" applyAlignment="1" applyProtection="1">
      <alignment horizontal="center"/>
      <protection hidden="1"/>
    </xf>
    <xf numFmtId="0" fontId="47" fillId="51" borderId="52" xfId="51" applyFont="1" applyFill="1" applyBorder="1" applyAlignment="1" applyProtection="1">
      <alignment horizontal="center" vertical="center"/>
      <protection hidden="1"/>
    </xf>
    <xf numFmtId="0" fontId="47" fillId="51" borderId="53" xfId="51" applyFont="1" applyFill="1" applyBorder="1" applyAlignment="1" applyProtection="1">
      <alignment horizontal="center" vertical="center"/>
      <protection hidden="1"/>
    </xf>
    <xf numFmtId="0" fontId="47" fillId="51" borderId="54" xfId="51" applyFont="1" applyFill="1" applyBorder="1" applyAlignment="1" applyProtection="1">
      <alignment horizontal="center" vertical="center"/>
      <protection hidden="1"/>
    </xf>
    <xf numFmtId="0" fontId="47" fillId="35" borderId="52" xfId="51" applyFont="1" applyFill="1" applyBorder="1" applyAlignment="1" applyProtection="1">
      <alignment horizontal="center" vertical="center"/>
      <protection hidden="1"/>
    </xf>
    <xf numFmtId="0" fontId="47" fillId="35" borderId="53" xfId="51" applyFont="1" applyFill="1" applyBorder="1" applyAlignment="1" applyProtection="1">
      <alignment horizontal="center" vertical="center"/>
      <protection hidden="1"/>
    </xf>
    <xf numFmtId="0" fontId="47" fillId="35" borderId="54" xfId="51" applyFont="1" applyFill="1" applyBorder="1" applyAlignment="1" applyProtection="1">
      <alignment horizontal="center" vertical="center"/>
      <protection hidden="1"/>
    </xf>
    <xf numFmtId="0" fontId="47" fillId="49" borderId="52" xfId="51" applyFont="1" applyFill="1" applyBorder="1" applyAlignment="1" applyProtection="1">
      <alignment horizontal="center" vertical="center"/>
      <protection hidden="1"/>
    </xf>
    <xf numFmtId="0" fontId="47" fillId="49" borderId="53" xfId="51" applyFont="1" applyFill="1" applyBorder="1" applyAlignment="1" applyProtection="1">
      <alignment horizontal="center" vertical="center"/>
      <protection hidden="1"/>
    </xf>
    <xf numFmtId="0" fontId="47" fillId="49" borderId="54" xfId="51" applyFont="1" applyFill="1" applyBorder="1" applyAlignment="1" applyProtection="1">
      <alignment horizontal="center" vertical="center"/>
      <protection hidden="1"/>
    </xf>
    <xf numFmtId="0" fontId="47" fillId="37" borderId="52" xfId="51" applyFont="1" applyFill="1" applyBorder="1" applyAlignment="1" applyProtection="1">
      <alignment horizontal="center" vertical="center"/>
      <protection hidden="1"/>
    </xf>
    <xf numFmtId="0" fontId="47" fillId="37" borderId="53" xfId="51" applyFont="1" applyFill="1" applyBorder="1" applyAlignment="1" applyProtection="1">
      <alignment horizontal="center" vertical="center"/>
      <protection hidden="1"/>
    </xf>
    <xf numFmtId="0" fontId="47" fillId="37" borderId="54" xfId="51" applyFont="1" applyFill="1" applyBorder="1" applyAlignment="1" applyProtection="1">
      <alignment horizontal="center" vertical="center"/>
      <protection hidden="1"/>
    </xf>
    <xf numFmtId="0" fontId="29" fillId="33" borderId="55" xfId="0" applyFont="1" applyFill="1" applyBorder="1" applyAlignment="1" applyProtection="1">
      <alignment horizontal="left" vertical="center" wrapText="1"/>
      <protection hidden="1"/>
    </xf>
    <xf numFmtId="0" fontId="29" fillId="33" borderId="46" xfId="0" applyFont="1" applyFill="1" applyBorder="1" applyAlignment="1" applyProtection="1">
      <alignment horizontal="left" vertical="center" wrapText="1"/>
      <protection hidden="1"/>
    </xf>
    <xf numFmtId="0" fontId="29" fillId="33" borderId="47" xfId="0" applyFont="1" applyFill="1" applyBorder="1" applyAlignment="1" applyProtection="1">
      <alignment horizontal="left" vertical="center" wrapText="1"/>
      <protection hidden="1"/>
    </xf>
    <xf numFmtId="0" fontId="29" fillId="33" borderId="55" xfId="0" applyFont="1" applyFill="1" applyBorder="1" applyAlignment="1" applyProtection="1">
      <alignment vertical="center" wrapText="1"/>
      <protection hidden="1"/>
    </xf>
    <xf numFmtId="0" fontId="29" fillId="33" borderId="46" xfId="0" applyFont="1" applyFill="1" applyBorder="1" applyAlignment="1" applyProtection="1">
      <alignment vertical="center" wrapText="1"/>
      <protection hidden="1"/>
    </xf>
    <xf numFmtId="0" fontId="29" fillId="33" borderId="47" xfId="0" applyFont="1" applyFill="1" applyBorder="1" applyAlignment="1" applyProtection="1">
      <alignment vertical="center" wrapText="1"/>
      <protection hidden="1"/>
    </xf>
    <xf numFmtId="0" fontId="23" fillId="33" borderId="55" xfId="0" applyFont="1" applyFill="1" applyBorder="1" applyAlignment="1" applyProtection="1">
      <alignment horizontal="left" vertical="center" wrapText="1"/>
      <protection hidden="1"/>
    </xf>
    <xf numFmtId="0" fontId="23" fillId="33" borderId="46" xfId="0" applyFont="1" applyFill="1" applyBorder="1" applyAlignment="1" applyProtection="1">
      <alignment horizontal="left" vertical="center" wrapText="1"/>
      <protection hidden="1"/>
    </xf>
    <xf numFmtId="0" fontId="23" fillId="33" borderId="47" xfId="0" applyFont="1" applyFill="1" applyBorder="1" applyAlignment="1" applyProtection="1">
      <alignment horizontal="left" vertical="center" wrapText="1"/>
      <protection hidden="1"/>
    </xf>
    <xf numFmtId="0" fontId="32" fillId="33" borderId="18" xfId="0" applyFont="1" applyFill="1" applyBorder="1" applyAlignment="1" applyProtection="1">
      <alignment horizontal="left" vertical="center"/>
      <protection locked="0"/>
    </xf>
    <xf numFmtId="0" fontId="32" fillId="33" borderId="33" xfId="0" applyFont="1" applyFill="1" applyBorder="1" applyAlignment="1" applyProtection="1">
      <alignment horizontal="left" vertical="center"/>
      <protection locked="0"/>
    </xf>
    <xf numFmtId="0" fontId="32" fillId="33" borderId="19" xfId="0" applyFont="1" applyFill="1" applyBorder="1" applyAlignment="1" applyProtection="1">
      <alignment horizontal="left" vertical="center"/>
      <protection locked="0"/>
    </xf>
    <xf numFmtId="0" fontId="41" fillId="35" borderId="0" xfId="0" applyFont="1" applyFill="1" applyAlignment="1" applyProtection="1">
      <alignment horizontal="left" vertical="center" wrapText="1"/>
      <protection hidden="1"/>
    </xf>
    <xf numFmtId="0" fontId="41" fillId="35" borderId="0" xfId="0" applyFont="1" applyFill="1" applyAlignment="1" applyProtection="1">
      <alignment horizontal="center" vertical="center" wrapText="1"/>
      <protection hidden="1"/>
    </xf>
    <xf numFmtId="0" fontId="55" fillId="35" borderId="0" xfId="0" applyFont="1" applyFill="1" applyAlignment="1">
      <alignment horizontal="center" vertical="center" wrapText="1"/>
    </xf>
    <xf numFmtId="0" fontId="48" fillId="34" borderId="21" xfId="51" applyFont="1" applyFill="1" applyBorder="1" applyProtection="1">
      <protection hidden="1"/>
    </xf>
    <xf numFmtId="3" fontId="31" fillId="40" borderId="20" xfId="0" applyNumberFormat="1" applyFont="1" applyFill="1" applyBorder="1" applyAlignment="1" applyProtection="1">
      <alignment horizontal="center" vertical="center" wrapText="1"/>
      <protection hidden="1"/>
    </xf>
    <xf numFmtId="3" fontId="31" fillId="40" borderId="32" xfId="0" applyNumberFormat="1" applyFont="1" applyFill="1" applyBorder="1" applyAlignment="1" applyProtection="1">
      <alignment horizontal="center" vertical="center" wrapText="1"/>
      <protection hidden="1"/>
    </xf>
    <xf numFmtId="3" fontId="31" fillId="40" borderId="38" xfId="0" applyNumberFormat="1" applyFont="1" applyFill="1" applyBorder="1" applyAlignment="1" applyProtection="1">
      <alignment horizontal="center" vertical="center" wrapText="1"/>
      <protection hidden="1"/>
    </xf>
    <xf numFmtId="3" fontId="31" fillId="40" borderId="20" xfId="0" applyNumberFormat="1" applyFont="1" applyFill="1" applyBorder="1" applyAlignment="1" applyProtection="1">
      <alignment horizontal="left" vertical="center" wrapText="1"/>
      <protection hidden="1"/>
    </xf>
    <xf numFmtId="3" fontId="31" fillId="40" borderId="32" xfId="0" applyNumberFormat="1" applyFont="1" applyFill="1" applyBorder="1" applyAlignment="1" applyProtection="1">
      <alignment horizontal="left" vertical="center" wrapText="1"/>
      <protection hidden="1"/>
    </xf>
    <xf numFmtId="3" fontId="31" fillId="40" borderId="38" xfId="0" applyNumberFormat="1" applyFont="1" applyFill="1" applyBorder="1" applyAlignment="1" applyProtection="1">
      <alignment horizontal="left" vertical="center" wrapText="1"/>
      <protection hidden="1"/>
    </xf>
    <xf numFmtId="0" fontId="23" fillId="40" borderId="13" xfId="0" applyFont="1" applyFill="1" applyBorder="1" applyAlignment="1" applyProtection="1">
      <alignment horizontal="left" vertical="center" wrapText="1"/>
      <protection hidden="1"/>
    </xf>
    <xf numFmtId="0" fontId="23" fillId="40" borderId="11" xfId="0" applyFont="1" applyFill="1" applyBorder="1" applyAlignment="1" applyProtection="1">
      <alignment horizontal="left" vertical="center" wrapText="1"/>
      <protection hidden="1"/>
    </xf>
    <xf numFmtId="0" fontId="23" fillId="40" borderId="29" xfId="0" applyFont="1" applyFill="1" applyBorder="1" applyAlignment="1" applyProtection="1">
      <alignment horizontal="left" vertical="center" wrapText="1"/>
      <protection hidden="1"/>
    </xf>
    <xf numFmtId="0" fontId="28" fillId="40" borderId="27" xfId="0" applyFont="1" applyFill="1" applyBorder="1" applyAlignment="1" applyProtection="1">
      <alignment horizontal="center" vertical="top" wrapText="1"/>
      <protection hidden="1"/>
    </xf>
    <xf numFmtId="0" fontId="28" fillId="40" borderId="0" xfId="0" applyFont="1" applyFill="1" applyAlignment="1" applyProtection="1">
      <alignment horizontal="center" vertical="top" wrapText="1"/>
      <protection hidden="1"/>
    </xf>
    <xf numFmtId="0" fontId="28" fillId="40" borderId="28" xfId="0" applyFont="1" applyFill="1" applyBorder="1" applyAlignment="1" applyProtection="1">
      <alignment horizontal="center" vertical="top" wrapText="1"/>
      <protection hidden="1"/>
    </xf>
    <xf numFmtId="0" fontId="31" fillId="40" borderId="20" xfId="0" applyFont="1" applyFill="1" applyBorder="1" applyAlignment="1" applyProtection="1">
      <alignment horizontal="center" vertical="center" wrapText="1"/>
      <protection hidden="1"/>
    </xf>
    <xf numFmtId="0" fontId="31" fillId="40" borderId="32" xfId="0" applyFont="1" applyFill="1" applyBorder="1" applyAlignment="1" applyProtection="1">
      <alignment horizontal="center" vertical="center" wrapText="1"/>
      <protection hidden="1"/>
    </xf>
    <xf numFmtId="0" fontId="31" fillId="40" borderId="38" xfId="0" applyFont="1" applyFill="1" applyBorder="1" applyAlignment="1" applyProtection="1">
      <alignment horizontal="center" vertical="center" wrapText="1"/>
      <protection hidden="1"/>
    </xf>
    <xf numFmtId="0" fontId="43" fillId="40" borderId="20" xfId="42" applyFont="1" applyFill="1" applyBorder="1" applyAlignment="1" applyProtection="1">
      <alignment horizontal="center" vertical="center" wrapText="1"/>
      <protection hidden="1"/>
    </xf>
    <xf numFmtId="0" fontId="43" fillId="40" borderId="32" xfId="42" applyFont="1" applyFill="1" applyBorder="1" applyAlignment="1" applyProtection="1">
      <alignment horizontal="center" vertical="center" wrapText="1"/>
      <protection hidden="1"/>
    </xf>
    <xf numFmtId="0" fontId="43" fillId="40" borderId="38" xfId="42" applyFont="1" applyFill="1" applyBorder="1" applyAlignment="1" applyProtection="1">
      <alignment horizontal="center" vertical="center" wrapText="1"/>
      <protection hidden="1"/>
    </xf>
    <xf numFmtId="0" fontId="23" fillId="40" borderId="42" xfId="0" applyFont="1" applyFill="1" applyBorder="1" applyAlignment="1" applyProtection="1">
      <alignment horizontal="left" vertical="center" wrapText="1"/>
      <protection hidden="1"/>
    </xf>
    <xf numFmtId="0" fontId="23" fillId="40" borderId="45" xfId="0" applyFont="1" applyFill="1" applyBorder="1" applyAlignment="1" applyProtection="1">
      <alignment horizontal="left" vertical="center" wrapText="1"/>
      <protection hidden="1"/>
    </xf>
    <xf numFmtId="0" fontId="28" fillId="61" borderId="18" xfId="0" applyFont="1" applyFill="1" applyBorder="1" applyAlignment="1" applyProtection="1">
      <alignment horizontal="center" vertical="center"/>
      <protection hidden="1"/>
    </xf>
    <xf numFmtId="0" fontId="28" fillId="61" borderId="33" xfId="0" applyFont="1" applyFill="1" applyBorder="1" applyAlignment="1" applyProtection="1">
      <alignment horizontal="center" vertical="center"/>
      <protection hidden="1"/>
    </xf>
    <xf numFmtId="0" fontId="28" fillId="61" borderId="19" xfId="0" applyFont="1" applyFill="1" applyBorder="1" applyAlignment="1" applyProtection="1">
      <alignment horizontal="center" vertical="center"/>
      <protection hidden="1"/>
    </xf>
    <xf numFmtId="0" fontId="28" fillId="48" borderId="18" xfId="0" applyFont="1" applyFill="1" applyBorder="1" applyAlignment="1" applyProtection="1">
      <alignment horizontal="center" vertical="center" wrapText="1"/>
      <protection hidden="1"/>
    </xf>
    <xf numFmtId="0" fontId="28" fillId="48" borderId="33" xfId="0" applyFont="1" applyFill="1" applyBorder="1" applyAlignment="1" applyProtection="1">
      <alignment horizontal="center" vertical="center" wrapText="1"/>
      <protection hidden="1"/>
    </xf>
    <xf numFmtId="0" fontId="28" fillId="48" borderId="19" xfId="0" applyFont="1" applyFill="1" applyBorder="1" applyAlignment="1" applyProtection="1">
      <alignment horizontal="center" vertical="center" wrapText="1"/>
      <protection hidden="1"/>
    </xf>
    <xf numFmtId="0" fontId="43" fillId="38" borderId="20" xfId="42" applyFont="1" applyFill="1" applyBorder="1" applyAlignment="1" applyProtection="1">
      <alignment horizontal="center" vertical="center" wrapText="1"/>
      <protection hidden="1"/>
    </xf>
    <xf numFmtId="0" fontId="43" fillId="38" borderId="32" xfId="42" applyFont="1" applyFill="1" applyBorder="1" applyAlignment="1" applyProtection="1">
      <alignment horizontal="center" vertical="center" wrapText="1"/>
      <protection hidden="1"/>
    </xf>
    <xf numFmtId="0" fontId="43" fillId="38" borderId="38" xfId="42" applyFont="1" applyFill="1" applyBorder="1" applyAlignment="1" applyProtection="1">
      <alignment horizontal="center" vertical="center" wrapText="1"/>
      <protection hidden="1"/>
    </xf>
    <xf numFmtId="3" fontId="31" fillId="38" borderId="20" xfId="0" applyNumberFormat="1" applyFont="1" applyFill="1" applyBorder="1" applyAlignment="1" applyProtection="1">
      <alignment horizontal="center" vertical="center" wrapText="1"/>
      <protection hidden="1"/>
    </xf>
    <xf numFmtId="3" fontId="31" fillId="38" borderId="32" xfId="0" applyNumberFormat="1" applyFont="1" applyFill="1" applyBorder="1" applyAlignment="1" applyProtection="1">
      <alignment horizontal="center" vertical="center" wrapText="1"/>
      <protection hidden="1"/>
    </xf>
    <xf numFmtId="3" fontId="31" fillId="38" borderId="38" xfId="0" applyNumberFormat="1" applyFont="1" applyFill="1" applyBorder="1" applyAlignment="1" applyProtection="1">
      <alignment horizontal="center" vertical="center" wrapText="1"/>
      <protection hidden="1"/>
    </xf>
    <xf numFmtId="0" fontId="28" fillId="38" borderId="27" xfId="0" applyFont="1" applyFill="1" applyBorder="1" applyAlignment="1" applyProtection="1">
      <alignment horizontal="center" vertical="top" wrapText="1"/>
      <protection hidden="1"/>
    </xf>
    <xf numFmtId="0" fontId="28" fillId="38" borderId="0" xfId="0" applyFont="1" applyFill="1" applyAlignment="1" applyProtection="1">
      <alignment horizontal="center" vertical="top" wrapText="1"/>
      <protection hidden="1"/>
    </xf>
    <xf numFmtId="0" fontId="28" fillId="38" borderId="28" xfId="0" applyFont="1" applyFill="1" applyBorder="1" applyAlignment="1" applyProtection="1">
      <alignment horizontal="center" vertical="top" wrapText="1"/>
      <protection hidden="1"/>
    </xf>
    <xf numFmtId="164" fontId="24" fillId="57" borderId="74" xfId="0" applyNumberFormat="1" applyFont="1" applyFill="1" applyBorder="1" applyAlignment="1" applyProtection="1">
      <alignment horizontal="center" vertical="center"/>
      <protection hidden="1"/>
    </xf>
    <xf numFmtId="164" fontId="24" fillId="57" borderId="19" xfId="0" applyNumberFormat="1" applyFont="1" applyFill="1" applyBorder="1" applyAlignment="1" applyProtection="1">
      <alignment horizontal="center" vertical="center"/>
      <protection hidden="1"/>
    </xf>
    <xf numFmtId="0" fontId="23" fillId="57" borderId="74" xfId="0" applyFont="1" applyFill="1" applyBorder="1" applyAlignment="1" applyProtection="1">
      <alignment horizontal="center" vertical="center" wrapText="1"/>
      <protection hidden="1"/>
    </xf>
    <xf numFmtId="0" fontId="23" fillId="57" borderId="72" xfId="0" applyFont="1" applyFill="1" applyBorder="1" applyAlignment="1" applyProtection="1">
      <alignment horizontal="center" vertical="center" wrapText="1"/>
      <protection hidden="1"/>
    </xf>
    <xf numFmtId="164" fontId="24" fillId="35" borderId="33" xfId="0" applyNumberFormat="1" applyFont="1" applyFill="1" applyBorder="1" applyAlignment="1" applyProtection="1">
      <alignment horizontal="center" vertical="center"/>
      <protection hidden="1"/>
    </xf>
    <xf numFmtId="0" fontId="23" fillId="38" borderId="42" xfId="0" applyFont="1" applyFill="1" applyBorder="1" applyAlignment="1" applyProtection="1">
      <alignment horizontal="left" vertical="center" wrapText="1"/>
      <protection hidden="1"/>
    </xf>
    <xf numFmtId="0" fontId="23" fillId="38" borderId="45" xfId="0" applyFont="1" applyFill="1" applyBorder="1" applyAlignment="1" applyProtection="1">
      <alignment horizontal="left" vertical="center" wrapText="1"/>
      <protection hidden="1"/>
    </xf>
    <xf numFmtId="0" fontId="23" fillId="38" borderId="15" xfId="0" applyFont="1" applyFill="1" applyBorder="1" applyAlignment="1" applyProtection="1">
      <alignment horizontal="left" vertical="center" wrapText="1"/>
      <protection hidden="1"/>
    </xf>
    <xf numFmtId="0" fontId="23" fillId="38" borderId="44" xfId="0" applyFont="1" applyFill="1" applyBorder="1" applyAlignment="1" applyProtection="1">
      <alignment horizontal="left" vertical="center" wrapText="1"/>
      <protection hidden="1"/>
    </xf>
    <xf numFmtId="3" fontId="31" fillId="38" borderId="20" xfId="0" applyNumberFormat="1" applyFont="1" applyFill="1" applyBorder="1" applyAlignment="1" applyProtection="1">
      <alignment horizontal="left" vertical="center" wrapText="1"/>
      <protection hidden="1"/>
    </xf>
    <xf numFmtId="3" fontId="31" fillId="38" borderId="32" xfId="0" applyNumberFormat="1" applyFont="1" applyFill="1" applyBorder="1" applyAlignment="1" applyProtection="1">
      <alignment horizontal="left" vertical="center" wrapText="1"/>
      <protection hidden="1"/>
    </xf>
    <xf numFmtId="3" fontId="31" fillId="38" borderId="38" xfId="0" applyNumberFormat="1" applyFont="1" applyFill="1" applyBorder="1" applyAlignment="1" applyProtection="1">
      <alignment horizontal="left" vertical="center" wrapText="1"/>
      <protection hidden="1"/>
    </xf>
    <xf numFmtId="0" fontId="31" fillId="38" borderId="20" xfId="0" applyFont="1" applyFill="1" applyBorder="1" applyAlignment="1" applyProtection="1">
      <alignment horizontal="center" vertical="center" wrapText="1"/>
      <protection hidden="1"/>
    </xf>
    <xf numFmtId="0" fontId="31" fillId="38" borderId="32" xfId="0" applyFont="1" applyFill="1" applyBorder="1" applyAlignment="1" applyProtection="1">
      <alignment horizontal="center" vertical="center" wrapText="1"/>
      <protection hidden="1"/>
    </xf>
    <xf numFmtId="0" fontId="31" fillId="38" borderId="38" xfId="0" applyFont="1" applyFill="1" applyBorder="1" applyAlignment="1" applyProtection="1">
      <alignment horizontal="center" vertical="center" wrapText="1"/>
      <protection hidden="1"/>
    </xf>
    <xf numFmtId="0" fontId="23" fillId="43" borderId="15" xfId="0" applyFont="1" applyFill="1" applyBorder="1" applyAlignment="1" applyProtection="1">
      <alignment horizontal="left" vertical="center" wrapText="1"/>
      <protection hidden="1"/>
    </xf>
    <xf numFmtId="0" fontId="23" fillId="43" borderId="44" xfId="0" applyFont="1" applyFill="1" applyBorder="1" applyAlignment="1" applyProtection="1">
      <alignment horizontal="left" vertical="center" wrapText="1"/>
      <protection hidden="1"/>
    </xf>
    <xf numFmtId="0" fontId="43" fillId="59" borderId="22" xfId="42" applyFont="1" applyFill="1" applyBorder="1" applyAlignment="1" applyProtection="1">
      <alignment horizontal="center" vertical="center" wrapText="1"/>
      <protection hidden="1"/>
    </xf>
    <xf numFmtId="0" fontId="43" fillId="59" borderId="24" xfId="42" applyFont="1" applyFill="1" applyBorder="1" applyAlignment="1" applyProtection="1">
      <alignment horizontal="center" vertical="center" wrapText="1"/>
      <protection hidden="1"/>
    </xf>
    <xf numFmtId="0" fontId="43" fillId="59" borderId="27" xfId="42" applyFont="1" applyFill="1" applyBorder="1" applyAlignment="1" applyProtection="1">
      <alignment horizontal="center" vertical="center" wrapText="1"/>
      <protection hidden="1"/>
    </xf>
    <xf numFmtId="0" fontId="43" fillId="59" borderId="28" xfId="42" applyFont="1" applyFill="1" applyBorder="1" applyAlignment="1" applyProtection="1">
      <alignment horizontal="center" vertical="center" wrapText="1"/>
      <protection hidden="1"/>
    </xf>
    <xf numFmtId="0" fontId="43" fillId="59" borderId="25" xfId="42" applyFont="1" applyFill="1" applyBorder="1" applyAlignment="1" applyProtection="1">
      <alignment horizontal="center" vertical="center" wrapText="1"/>
      <protection hidden="1"/>
    </xf>
    <xf numFmtId="0" fontId="43" fillId="59" borderId="31" xfId="42" applyFont="1" applyFill="1" applyBorder="1" applyAlignment="1" applyProtection="1">
      <alignment horizontal="center" vertical="center" wrapText="1"/>
      <protection hidden="1"/>
    </xf>
    <xf numFmtId="3" fontId="31" fillId="43" borderId="20" xfId="0" applyNumberFormat="1" applyFont="1" applyFill="1" applyBorder="1" applyAlignment="1" applyProtection="1">
      <alignment horizontal="center" vertical="center" wrapText="1"/>
      <protection hidden="1"/>
    </xf>
    <xf numFmtId="3" fontId="31" fillId="43" borderId="32" xfId="0" applyNumberFormat="1" applyFont="1" applyFill="1" applyBorder="1" applyAlignment="1" applyProtection="1">
      <alignment horizontal="center" vertical="center" wrapText="1"/>
      <protection hidden="1"/>
    </xf>
    <xf numFmtId="3" fontId="31" fillId="43" borderId="38" xfId="0" applyNumberFormat="1" applyFont="1" applyFill="1" applyBorder="1" applyAlignment="1" applyProtection="1">
      <alignment horizontal="center" vertical="center" wrapText="1"/>
      <protection hidden="1"/>
    </xf>
    <xf numFmtId="0" fontId="31" fillId="43" borderId="20" xfId="0" applyFont="1" applyFill="1" applyBorder="1" applyAlignment="1" applyProtection="1">
      <alignment horizontal="center" vertical="center" wrapText="1"/>
      <protection hidden="1"/>
    </xf>
    <xf numFmtId="0" fontId="31" fillId="43" borderId="32" xfId="0" applyFont="1" applyFill="1" applyBorder="1" applyAlignment="1" applyProtection="1">
      <alignment horizontal="center" vertical="center" wrapText="1"/>
      <protection hidden="1"/>
    </xf>
    <xf numFmtId="0" fontId="31" fillId="43" borderId="38" xfId="0" applyFont="1" applyFill="1" applyBorder="1" applyAlignment="1" applyProtection="1">
      <alignment horizontal="center" vertical="center" wrapText="1"/>
      <protection hidden="1"/>
    </xf>
    <xf numFmtId="0" fontId="23" fillId="43" borderId="42" xfId="0" applyFont="1" applyFill="1" applyBorder="1" applyAlignment="1" applyProtection="1">
      <alignment horizontal="left" vertical="center" wrapText="1"/>
      <protection hidden="1"/>
    </xf>
    <xf numFmtId="0" fontId="23" fillId="43" borderId="45" xfId="0" applyFont="1" applyFill="1" applyBorder="1" applyAlignment="1" applyProtection="1">
      <alignment horizontal="left" vertical="center" wrapText="1"/>
      <protection hidden="1"/>
    </xf>
    <xf numFmtId="3" fontId="31" fillId="43" borderId="20" xfId="0" applyNumberFormat="1" applyFont="1" applyFill="1" applyBorder="1" applyAlignment="1" applyProtection="1">
      <alignment horizontal="left" vertical="center" wrapText="1"/>
      <protection hidden="1"/>
    </xf>
    <xf numFmtId="3" fontId="31" fillId="43" borderId="32" xfId="0" applyNumberFormat="1" applyFont="1" applyFill="1" applyBorder="1" applyAlignment="1" applyProtection="1">
      <alignment horizontal="left" vertical="center" wrapText="1"/>
      <protection hidden="1"/>
    </xf>
    <xf numFmtId="3" fontId="31" fillId="43" borderId="38" xfId="0" applyNumberFormat="1" applyFont="1" applyFill="1" applyBorder="1" applyAlignment="1" applyProtection="1">
      <alignment horizontal="left" vertical="center" wrapText="1"/>
      <protection hidden="1"/>
    </xf>
    <xf numFmtId="0" fontId="28" fillId="43" borderId="27" xfId="0" applyFont="1" applyFill="1" applyBorder="1" applyAlignment="1" applyProtection="1">
      <alignment horizontal="center" vertical="top" wrapText="1"/>
      <protection hidden="1"/>
    </xf>
    <xf numFmtId="0" fontId="28" fillId="43" borderId="0" xfId="0" applyFont="1" applyFill="1" applyAlignment="1" applyProtection="1">
      <alignment horizontal="center" vertical="top" wrapText="1"/>
      <protection hidden="1"/>
    </xf>
    <xf numFmtId="0" fontId="28" fillId="43" borderId="28" xfId="0" applyFont="1" applyFill="1" applyBorder="1" applyAlignment="1" applyProtection="1">
      <alignment horizontal="center" vertical="top" wrapText="1"/>
      <protection hidden="1"/>
    </xf>
    <xf numFmtId="0" fontId="43" fillId="43" borderId="20" xfId="42" applyFont="1" applyFill="1" applyBorder="1" applyAlignment="1" applyProtection="1">
      <alignment horizontal="center" vertical="center" wrapText="1"/>
      <protection hidden="1"/>
    </xf>
    <xf numFmtId="0" fontId="43" fillId="43" borderId="32" xfId="42" applyFont="1" applyFill="1" applyBorder="1" applyAlignment="1" applyProtection="1">
      <alignment horizontal="center" vertical="center" wrapText="1"/>
      <protection hidden="1"/>
    </xf>
    <xf numFmtId="0" fontId="43" fillId="43" borderId="38" xfId="42" applyFont="1" applyFill="1" applyBorder="1" applyAlignment="1" applyProtection="1">
      <alignment horizontal="center" vertical="center" wrapText="1"/>
      <protection hidden="1"/>
    </xf>
    <xf numFmtId="0" fontId="23" fillId="39" borderId="42" xfId="0" applyFont="1" applyFill="1" applyBorder="1" applyAlignment="1" applyProtection="1">
      <alignment horizontal="left" vertical="center" wrapText="1"/>
      <protection hidden="1"/>
    </xf>
    <xf numFmtId="0" fontId="23" fillId="39" borderId="45" xfId="0" applyFont="1" applyFill="1" applyBorder="1" applyAlignment="1" applyProtection="1">
      <alignment horizontal="left" vertical="center" wrapText="1"/>
      <protection hidden="1"/>
    </xf>
    <xf numFmtId="0" fontId="23" fillId="39" borderId="15" xfId="0" applyFont="1" applyFill="1" applyBorder="1" applyAlignment="1" applyProtection="1">
      <alignment horizontal="left" vertical="center" wrapText="1"/>
      <protection hidden="1"/>
    </xf>
    <xf numFmtId="0" fontId="23" fillId="39" borderId="44" xfId="0" applyFont="1" applyFill="1" applyBorder="1" applyAlignment="1" applyProtection="1">
      <alignment horizontal="left" vertical="center" wrapText="1"/>
      <protection hidden="1"/>
    </xf>
    <xf numFmtId="3" fontId="31" fillId="39" borderId="20" xfId="0" applyNumberFormat="1" applyFont="1" applyFill="1" applyBorder="1" applyAlignment="1" applyProtection="1">
      <alignment horizontal="left" vertical="center" wrapText="1"/>
      <protection hidden="1"/>
    </xf>
    <xf numFmtId="3" fontId="31" fillId="39" borderId="32" xfId="0" applyNumberFormat="1" applyFont="1" applyFill="1" applyBorder="1" applyAlignment="1" applyProtection="1">
      <alignment horizontal="left" vertical="center" wrapText="1"/>
      <protection hidden="1"/>
    </xf>
    <xf numFmtId="3" fontId="31" fillId="39" borderId="38" xfId="0" applyNumberFormat="1" applyFont="1" applyFill="1" applyBorder="1" applyAlignment="1" applyProtection="1">
      <alignment horizontal="left" vertical="center" wrapText="1"/>
      <protection hidden="1"/>
    </xf>
    <xf numFmtId="3" fontId="31" fillId="39" borderId="20" xfId="0" applyNumberFormat="1" applyFont="1" applyFill="1" applyBorder="1" applyAlignment="1" applyProtection="1">
      <alignment horizontal="center" vertical="center" wrapText="1"/>
      <protection hidden="1"/>
    </xf>
    <xf numFmtId="3" fontId="31" fillId="39" borderId="32" xfId="0" applyNumberFormat="1" applyFont="1" applyFill="1" applyBorder="1" applyAlignment="1" applyProtection="1">
      <alignment horizontal="center" vertical="center" wrapText="1"/>
      <protection hidden="1"/>
    </xf>
    <xf numFmtId="3" fontId="31" fillId="39" borderId="38" xfId="0" applyNumberFormat="1" applyFont="1" applyFill="1" applyBorder="1" applyAlignment="1" applyProtection="1">
      <alignment horizontal="center" vertical="center" wrapText="1"/>
      <protection hidden="1"/>
    </xf>
    <xf numFmtId="0" fontId="31" fillId="39" borderId="20" xfId="0" applyFont="1" applyFill="1" applyBorder="1" applyAlignment="1" applyProtection="1">
      <alignment horizontal="center" vertical="center" wrapText="1"/>
      <protection hidden="1"/>
    </xf>
    <xf numFmtId="0" fontId="31" fillId="39" borderId="32" xfId="0" applyFont="1" applyFill="1" applyBorder="1" applyAlignment="1" applyProtection="1">
      <alignment horizontal="center" vertical="center" wrapText="1"/>
      <protection hidden="1"/>
    </xf>
    <xf numFmtId="0" fontId="31" fillId="39" borderId="38" xfId="0" applyFont="1" applyFill="1" applyBorder="1" applyAlignment="1" applyProtection="1">
      <alignment horizontal="center" vertical="center" wrapText="1"/>
      <protection hidden="1"/>
    </xf>
    <xf numFmtId="0" fontId="28" fillId="39" borderId="27" xfId="0" applyFont="1" applyFill="1" applyBorder="1" applyAlignment="1" applyProtection="1">
      <alignment horizontal="center" vertical="top" wrapText="1"/>
      <protection hidden="1"/>
    </xf>
    <xf numFmtId="0" fontId="28" fillId="39" borderId="0" xfId="0" applyFont="1" applyFill="1" applyAlignment="1" applyProtection="1">
      <alignment horizontal="center" vertical="top" wrapText="1"/>
      <protection hidden="1"/>
    </xf>
    <xf numFmtId="0" fontId="28" fillId="39" borderId="28" xfId="0" applyFont="1" applyFill="1" applyBorder="1" applyAlignment="1" applyProtection="1">
      <alignment horizontal="center" vertical="top" wrapText="1"/>
      <protection hidden="1"/>
    </xf>
    <xf numFmtId="0" fontId="43" fillId="39" borderId="20" xfId="42" applyFont="1" applyFill="1" applyBorder="1" applyAlignment="1" applyProtection="1">
      <alignment horizontal="center" vertical="center" wrapText="1"/>
      <protection hidden="1"/>
    </xf>
    <xf numFmtId="0" fontId="43" fillId="39" borderId="32" xfId="42" applyFont="1" applyFill="1" applyBorder="1" applyAlignment="1" applyProtection="1">
      <alignment horizontal="center" vertical="center" wrapText="1"/>
      <protection hidden="1"/>
    </xf>
    <xf numFmtId="0" fontId="43" fillId="39" borderId="38" xfId="42" applyFont="1" applyFill="1" applyBorder="1" applyAlignment="1" applyProtection="1">
      <alignment horizontal="center" vertical="center" wrapText="1"/>
      <protection hidden="1"/>
    </xf>
    <xf numFmtId="0" fontId="23" fillId="42" borderId="42" xfId="0" applyFont="1" applyFill="1" applyBorder="1" applyAlignment="1" applyProtection="1">
      <alignment horizontal="left" vertical="center" wrapText="1"/>
      <protection hidden="1"/>
    </xf>
    <xf numFmtId="0" fontId="23" fillId="42" borderId="45" xfId="0" applyFont="1" applyFill="1" applyBorder="1" applyAlignment="1" applyProtection="1">
      <alignment horizontal="left" vertical="center" wrapText="1"/>
      <protection hidden="1"/>
    </xf>
    <xf numFmtId="0" fontId="28" fillId="42" borderId="27" xfId="0" applyFont="1" applyFill="1" applyBorder="1" applyAlignment="1" applyProtection="1">
      <alignment horizontal="center" vertical="top" wrapText="1"/>
      <protection hidden="1"/>
    </xf>
    <xf numFmtId="0" fontId="28" fillId="42" borderId="0" xfId="0" applyFont="1" applyFill="1" applyAlignment="1" applyProtection="1">
      <alignment horizontal="center" vertical="top" wrapText="1"/>
      <protection hidden="1"/>
    </xf>
    <xf numFmtId="0" fontId="28" fillId="42" borderId="28" xfId="0" applyFont="1" applyFill="1" applyBorder="1" applyAlignment="1" applyProtection="1">
      <alignment horizontal="center" vertical="top" wrapText="1"/>
      <protection hidden="1"/>
    </xf>
    <xf numFmtId="0" fontId="23" fillId="42" borderId="15" xfId="0" applyFont="1" applyFill="1" applyBorder="1" applyAlignment="1" applyProtection="1">
      <alignment horizontal="left" vertical="center" wrapText="1"/>
      <protection hidden="1"/>
    </xf>
    <xf numFmtId="0" fontId="23" fillId="42" borderId="44" xfId="0" applyFont="1" applyFill="1" applyBorder="1" applyAlignment="1" applyProtection="1">
      <alignment horizontal="left" vertical="center" wrapText="1"/>
      <protection hidden="1"/>
    </xf>
    <xf numFmtId="0" fontId="43" fillId="42" borderId="20" xfId="42" applyFont="1" applyFill="1" applyBorder="1" applyAlignment="1" applyProtection="1">
      <alignment horizontal="center" vertical="center" wrapText="1"/>
      <protection hidden="1"/>
    </xf>
    <xf numFmtId="0" fontId="43" fillId="42" borderId="32" xfId="42" applyFont="1" applyFill="1" applyBorder="1" applyAlignment="1" applyProtection="1">
      <alignment horizontal="center" vertical="center" wrapText="1"/>
      <protection hidden="1"/>
    </xf>
    <xf numFmtId="0" fontId="43" fillId="42" borderId="38" xfId="42" applyFont="1" applyFill="1" applyBorder="1" applyAlignment="1" applyProtection="1">
      <alignment horizontal="center" vertical="center" wrapText="1"/>
      <protection hidden="1"/>
    </xf>
    <xf numFmtId="3" fontId="31" fillId="42" borderId="20" xfId="0" applyNumberFormat="1" applyFont="1" applyFill="1" applyBorder="1" applyAlignment="1" applyProtection="1">
      <alignment horizontal="center" vertical="center" wrapText="1"/>
      <protection hidden="1"/>
    </xf>
    <xf numFmtId="3" fontId="31" fillId="42" borderId="32" xfId="0" applyNumberFormat="1" applyFont="1" applyFill="1" applyBorder="1" applyAlignment="1" applyProtection="1">
      <alignment horizontal="center" vertical="center" wrapText="1"/>
      <protection hidden="1"/>
    </xf>
    <xf numFmtId="3" fontId="31" fillId="42" borderId="38" xfId="0" applyNumberFormat="1" applyFont="1" applyFill="1" applyBorder="1" applyAlignment="1" applyProtection="1">
      <alignment horizontal="center" vertical="center" wrapText="1"/>
      <protection hidden="1"/>
    </xf>
    <xf numFmtId="0" fontId="31" fillId="42" borderId="20" xfId="0" applyFont="1" applyFill="1" applyBorder="1" applyAlignment="1" applyProtection="1">
      <alignment horizontal="center" vertical="center" wrapText="1"/>
      <protection hidden="1"/>
    </xf>
    <xf numFmtId="0" fontId="31" fillId="42" borderId="32" xfId="0" applyFont="1" applyFill="1" applyBorder="1" applyAlignment="1" applyProtection="1">
      <alignment horizontal="center" vertical="center" wrapText="1"/>
      <protection hidden="1"/>
    </xf>
    <xf numFmtId="0" fontId="31" fillId="42" borderId="38" xfId="0" applyFont="1" applyFill="1" applyBorder="1" applyAlignment="1" applyProtection="1">
      <alignment horizontal="center" vertical="center" wrapText="1"/>
      <protection hidden="1"/>
    </xf>
    <xf numFmtId="3" fontId="31" fillId="42" borderId="20" xfId="0" applyNumberFormat="1" applyFont="1" applyFill="1" applyBorder="1" applyAlignment="1" applyProtection="1">
      <alignment horizontal="left" vertical="center" wrapText="1"/>
      <protection hidden="1"/>
    </xf>
    <xf numFmtId="3" fontId="31" fillId="42" borderId="32" xfId="0" applyNumberFormat="1" applyFont="1" applyFill="1" applyBorder="1" applyAlignment="1" applyProtection="1">
      <alignment horizontal="left" vertical="center" wrapText="1"/>
      <protection hidden="1"/>
    </xf>
    <xf numFmtId="3" fontId="31" fillId="42" borderId="38" xfId="0" applyNumberFormat="1" applyFont="1" applyFill="1" applyBorder="1" applyAlignment="1" applyProtection="1">
      <alignment horizontal="left" vertical="center" wrapText="1"/>
      <protection hidden="1"/>
    </xf>
    <xf numFmtId="0" fontId="23" fillId="36" borderId="42" xfId="0" applyFont="1" applyFill="1" applyBorder="1" applyAlignment="1" applyProtection="1">
      <alignment horizontal="left" vertical="center" wrapText="1"/>
      <protection hidden="1"/>
    </xf>
    <xf numFmtId="0" fontId="23" fillId="36" borderId="45" xfId="0" applyFont="1" applyFill="1" applyBorder="1" applyAlignment="1" applyProtection="1">
      <alignment horizontal="left" vertical="center" wrapText="1"/>
      <protection hidden="1"/>
    </xf>
    <xf numFmtId="0" fontId="23" fillId="36" borderId="15" xfId="0" applyFont="1" applyFill="1" applyBorder="1" applyAlignment="1" applyProtection="1">
      <alignment horizontal="left" vertical="center" wrapText="1"/>
      <protection hidden="1"/>
    </xf>
    <xf numFmtId="0" fontId="23" fillId="36" borderId="44" xfId="0" applyFont="1" applyFill="1" applyBorder="1" applyAlignment="1" applyProtection="1">
      <alignment horizontal="left" vertical="center" wrapText="1"/>
      <protection hidden="1"/>
    </xf>
    <xf numFmtId="3" fontId="31" fillId="36" borderId="20" xfId="0" applyNumberFormat="1" applyFont="1" applyFill="1" applyBorder="1" applyAlignment="1" applyProtection="1">
      <alignment horizontal="center" vertical="center" wrapText="1"/>
      <protection hidden="1"/>
    </xf>
    <xf numFmtId="3" fontId="31" fillId="36" borderId="32" xfId="0" applyNumberFormat="1" applyFont="1" applyFill="1" applyBorder="1" applyAlignment="1" applyProtection="1">
      <alignment horizontal="center" vertical="center" wrapText="1"/>
      <protection hidden="1"/>
    </xf>
    <xf numFmtId="3" fontId="31" fillId="36" borderId="38" xfId="0" applyNumberFormat="1" applyFont="1" applyFill="1" applyBorder="1" applyAlignment="1" applyProtection="1">
      <alignment horizontal="center" vertical="center" wrapText="1"/>
      <protection hidden="1"/>
    </xf>
    <xf numFmtId="0" fontId="28" fillId="36" borderId="27" xfId="0" applyFont="1" applyFill="1" applyBorder="1" applyAlignment="1" applyProtection="1">
      <alignment horizontal="center" vertical="top" wrapText="1"/>
      <protection hidden="1"/>
    </xf>
    <xf numFmtId="0" fontId="28" fillId="36" borderId="0" xfId="0" applyFont="1" applyFill="1" applyAlignment="1" applyProtection="1">
      <alignment horizontal="center" vertical="top" wrapText="1"/>
      <protection hidden="1"/>
    </xf>
    <xf numFmtId="0" fontId="28" fillId="36" borderId="28" xfId="0" applyFont="1" applyFill="1" applyBorder="1" applyAlignment="1" applyProtection="1">
      <alignment horizontal="center" vertical="top" wrapText="1"/>
      <protection hidden="1"/>
    </xf>
    <xf numFmtId="3" fontId="31" fillId="36" borderId="20" xfId="0" applyNumberFormat="1" applyFont="1" applyFill="1" applyBorder="1" applyAlignment="1" applyProtection="1">
      <alignment horizontal="left" vertical="center" wrapText="1"/>
      <protection hidden="1"/>
    </xf>
    <xf numFmtId="3" fontId="31" fillId="36" borderId="32" xfId="0" applyNumberFormat="1" applyFont="1" applyFill="1" applyBorder="1" applyAlignment="1" applyProtection="1">
      <alignment horizontal="left" vertical="center" wrapText="1"/>
      <protection hidden="1"/>
    </xf>
    <xf numFmtId="3" fontId="31" fillId="36" borderId="38" xfId="0" applyNumberFormat="1" applyFont="1" applyFill="1" applyBorder="1" applyAlignment="1" applyProtection="1">
      <alignment horizontal="left" vertical="center" wrapText="1"/>
      <protection hidden="1"/>
    </xf>
    <xf numFmtId="0" fontId="31" fillId="36" borderId="20" xfId="0" applyFont="1" applyFill="1" applyBorder="1" applyAlignment="1" applyProtection="1">
      <alignment horizontal="center" vertical="center" wrapText="1"/>
      <protection hidden="1"/>
    </xf>
    <xf numFmtId="0" fontId="31" fillId="36" borderId="32" xfId="0" applyFont="1" applyFill="1" applyBorder="1" applyAlignment="1" applyProtection="1">
      <alignment horizontal="center" vertical="center" wrapText="1"/>
      <protection hidden="1"/>
    </xf>
    <xf numFmtId="0" fontId="31" fillId="36" borderId="38" xfId="0" applyFont="1" applyFill="1" applyBorder="1" applyAlignment="1" applyProtection="1">
      <alignment horizontal="center" vertical="center" wrapText="1"/>
      <protection hidden="1"/>
    </xf>
    <xf numFmtId="0" fontId="43" fillId="36" borderId="20" xfId="42" applyFont="1" applyFill="1" applyBorder="1" applyAlignment="1" applyProtection="1">
      <alignment horizontal="center" vertical="center" wrapText="1"/>
      <protection hidden="1"/>
    </xf>
    <xf numFmtId="0" fontId="43" fillId="36" borderId="32" xfId="42" applyFont="1" applyFill="1" applyBorder="1" applyAlignment="1" applyProtection="1">
      <alignment horizontal="center" vertical="center" wrapText="1"/>
      <protection hidden="1"/>
    </xf>
    <xf numFmtId="0" fontId="43" fillId="36" borderId="38" xfId="42" applyFont="1" applyFill="1" applyBorder="1" applyAlignment="1" applyProtection="1">
      <alignment horizontal="center" vertical="center" wrapText="1"/>
      <protection hidden="1"/>
    </xf>
  </cellXfs>
  <cellStyles count="53">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Excel Built-in Normal" xfId="44" xr:uid="{00000000-0005-0000-0000-000013000000}"/>
    <cellStyle name="Excel Built-in Normal 1" xfId="42" xr:uid="{00000000-0005-0000-0000-000014000000}"/>
    <cellStyle name="Excel Built-in Normal 2" xfId="45" xr:uid="{00000000-0005-0000-0000-000015000000}"/>
    <cellStyle name="Hypertextový odkaz" xfId="51" builtinId="8"/>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ázev 2" xfId="52" xr:uid="{00000000-0005-0000-0000-00001E000000}"/>
    <cellStyle name="Neutrální" xfId="8" builtinId="28" customBuiltin="1"/>
    <cellStyle name="Normální" xfId="0" builtinId="0"/>
    <cellStyle name="Normální 2" xfId="43" xr:uid="{00000000-0005-0000-0000-000021000000}"/>
    <cellStyle name="normální 2 2" xfId="47" xr:uid="{00000000-0005-0000-0000-000022000000}"/>
    <cellStyle name="Normální 2 3" xfId="46" xr:uid="{00000000-0005-0000-0000-000023000000}"/>
    <cellStyle name="Normální 2 4" xfId="49" xr:uid="{00000000-0005-0000-0000-000024000000}"/>
    <cellStyle name="Normální 2 5" xfId="50" xr:uid="{00000000-0005-0000-0000-000025000000}"/>
    <cellStyle name="Poznámka" xfId="15" builtinId="10" customBuiltin="1"/>
    <cellStyle name="Propojená buňka" xfId="12" builtinId="24" customBuiltin="1"/>
    <cellStyle name="Správně" xfId="6" builtinId="26" customBuiltin="1"/>
    <cellStyle name="Styl 1" xfId="48" xr:uid="{00000000-0005-0000-0000-000029000000}"/>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26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rgb="FFFF0000"/>
        </patternFill>
      </fill>
    </dxf>
    <dxf>
      <fill>
        <patternFill>
          <bgColor rgb="FFFF8989"/>
        </patternFill>
      </fill>
    </dxf>
    <dxf>
      <fill>
        <patternFill>
          <bgColor rgb="FFFF00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5229"/>
      <color rgb="FFFAA700"/>
      <color rgb="FFFAB900"/>
      <color rgb="FFFFFF00"/>
      <color rgb="FFFFE18B"/>
      <color rgb="FF996600"/>
      <color rgb="FFCC9900"/>
      <color rgb="FFFF7171"/>
      <color rgb="FFFF8585"/>
      <color rgb="FFBD0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9524</xdr:rowOff>
    </xdr:from>
    <xdr:to>
      <xdr:col>8</xdr:col>
      <xdr:colOff>296853</xdr:colOff>
      <xdr:row>3</xdr:row>
      <xdr:rowOff>171449</xdr:rowOff>
    </xdr:to>
    <xdr:pic>
      <xdr:nvPicPr>
        <xdr:cNvPr id="5" name="Obrázek 4">
          <a:extLst>
            <a:ext uri="{FF2B5EF4-FFF2-40B4-BE49-F238E27FC236}">
              <a16:creationId xmlns:a16="http://schemas.microsoft.com/office/drawing/2014/main" id="{776D5237-FA74-4F1A-BE46-5B396F2AD6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90499"/>
          <a:ext cx="4021128" cy="581025"/>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P41"/>
  <sheetViews>
    <sheetView tabSelected="1" topLeftCell="A7" zoomScaleNormal="100" workbookViewId="0">
      <selection activeCell="B12" sqref="B12:P12"/>
    </sheetView>
  </sheetViews>
  <sheetFormatPr defaultColWidth="9.109375" defaultRowHeight="16.8" x14ac:dyDescent="0.4"/>
  <cols>
    <col min="1" max="1" width="2.44140625" style="308" customWidth="1"/>
    <col min="2" max="2" width="8.6640625" style="308" customWidth="1"/>
    <col min="3" max="3" width="8.44140625" style="308" customWidth="1"/>
    <col min="4" max="5" width="7.44140625" style="308" customWidth="1"/>
    <col min="6" max="6" width="6.5546875" style="308" customWidth="1"/>
    <col min="7" max="11" width="8.88671875" style="308" customWidth="1"/>
    <col min="12" max="12" width="10" style="308" customWidth="1"/>
    <col min="13" max="13" width="6.44140625" style="308" customWidth="1"/>
    <col min="14" max="14" width="9.33203125" style="308" customWidth="1"/>
    <col min="15" max="15" width="13.33203125" style="308" customWidth="1"/>
    <col min="16" max="16" width="8.6640625" style="308" customWidth="1"/>
    <col min="17" max="16384" width="9.109375" style="308"/>
  </cols>
  <sheetData>
    <row r="6" spans="2:16" ht="15.75" customHeight="1" x14ac:dyDescent="0.4">
      <c r="H6" s="457" t="s">
        <v>33</v>
      </c>
      <c r="I6" s="457"/>
      <c r="J6" s="457"/>
      <c r="K6" s="457"/>
      <c r="L6" s="457"/>
    </row>
    <row r="7" spans="2:16" ht="7.5" customHeight="1" x14ac:dyDescent="0.4"/>
    <row r="8" spans="2:16" ht="39.6" x14ac:dyDescent="0.4">
      <c r="B8" s="458" t="s">
        <v>124</v>
      </c>
      <c r="C8" s="458"/>
      <c r="D8" s="458"/>
      <c r="E8" s="458"/>
      <c r="F8" s="458"/>
      <c r="G8" s="458"/>
      <c r="H8" s="458"/>
      <c r="I8" s="458"/>
      <c r="J8" s="458"/>
      <c r="K8" s="458"/>
      <c r="L8" s="458"/>
      <c r="M8" s="458"/>
      <c r="N8" s="458"/>
      <c r="O8" s="458"/>
      <c r="P8" s="458"/>
    </row>
    <row r="9" spans="2:16" ht="20.399999999999999" x14ac:dyDescent="0.4">
      <c r="B9" s="460" t="s">
        <v>147</v>
      </c>
      <c r="C9" s="460"/>
      <c r="D9" s="460"/>
      <c r="E9" s="460"/>
      <c r="F9" s="460"/>
      <c r="G9" s="460"/>
      <c r="H9" s="460"/>
      <c r="I9" s="460"/>
      <c r="J9" s="460"/>
      <c r="K9" s="460"/>
      <c r="L9" s="460"/>
      <c r="M9" s="460"/>
      <c r="N9" s="460"/>
      <c r="O9" s="460"/>
      <c r="P9" s="460"/>
    </row>
    <row r="10" spans="2:16" ht="15" customHeight="1" x14ac:dyDescent="0.4">
      <c r="B10" s="459"/>
      <c r="C10" s="459"/>
      <c r="D10" s="459"/>
      <c r="E10" s="459"/>
      <c r="F10" s="459"/>
      <c r="G10" s="459"/>
      <c r="H10" s="459"/>
      <c r="I10" s="459"/>
      <c r="J10" s="459"/>
      <c r="K10" s="459"/>
      <c r="L10" s="459"/>
      <c r="M10" s="459"/>
      <c r="N10" s="459"/>
      <c r="O10" s="459"/>
      <c r="P10" s="459"/>
    </row>
    <row r="11" spans="2:16" ht="95.25" customHeight="1" x14ac:dyDescent="0.4">
      <c r="B11" s="461" t="s">
        <v>142</v>
      </c>
      <c r="C11" s="461"/>
      <c r="D11" s="461"/>
      <c r="E11" s="461"/>
      <c r="F11" s="461"/>
      <c r="G11" s="461"/>
      <c r="H11" s="461"/>
      <c r="I11" s="461"/>
      <c r="J11" s="461"/>
      <c r="K11" s="461"/>
      <c r="L11" s="461"/>
      <c r="M11" s="461"/>
      <c r="N11" s="461"/>
      <c r="O11" s="461"/>
      <c r="P11" s="461"/>
    </row>
    <row r="12" spans="2:16" ht="24.6" x14ac:dyDescent="0.4">
      <c r="B12" s="462" t="s">
        <v>0</v>
      </c>
      <c r="C12" s="463"/>
      <c r="D12" s="463"/>
      <c r="E12" s="463"/>
      <c r="F12" s="463"/>
      <c r="G12" s="463"/>
      <c r="H12" s="463"/>
      <c r="I12" s="463"/>
      <c r="J12" s="463"/>
      <c r="K12" s="463"/>
      <c r="L12" s="463"/>
      <c r="M12" s="463"/>
      <c r="N12" s="463"/>
      <c r="O12" s="463"/>
      <c r="P12" s="464"/>
    </row>
    <row r="13" spans="2:16" s="113" customFormat="1" ht="18.899999999999999" customHeight="1" x14ac:dyDescent="0.35">
      <c r="B13" s="177" t="s">
        <v>2</v>
      </c>
      <c r="C13" s="178" t="s">
        <v>111</v>
      </c>
      <c r="D13" s="178"/>
      <c r="E13" s="178"/>
      <c r="F13" s="178"/>
      <c r="G13" s="178"/>
      <c r="H13" s="178"/>
      <c r="I13" s="178"/>
      <c r="J13" s="178"/>
      <c r="K13" s="178"/>
      <c r="L13" s="178"/>
      <c r="M13" s="178"/>
      <c r="N13" s="178"/>
      <c r="O13" s="178"/>
      <c r="P13" s="179"/>
    </row>
    <row r="14" spans="2:16" s="113" customFormat="1" ht="32.25" customHeight="1" x14ac:dyDescent="0.35">
      <c r="B14" s="177" t="s">
        <v>3</v>
      </c>
      <c r="C14" s="487" t="s">
        <v>134</v>
      </c>
      <c r="D14" s="488"/>
      <c r="E14" s="488"/>
      <c r="F14" s="488"/>
      <c r="G14" s="488"/>
      <c r="H14" s="488"/>
      <c r="I14" s="488"/>
      <c r="J14" s="488"/>
      <c r="K14" s="488"/>
      <c r="L14" s="488"/>
      <c r="M14" s="488"/>
      <c r="N14" s="488"/>
      <c r="O14" s="488"/>
      <c r="P14" s="489"/>
    </row>
    <row r="15" spans="2:16" s="114" customFormat="1" ht="20.25" customHeight="1" x14ac:dyDescent="0.3">
      <c r="B15" s="177" t="s">
        <v>1</v>
      </c>
      <c r="C15" s="487" t="s">
        <v>131</v>
      </c>
      <c r="D15" s="488"/>
      <c r="E15" s="488"/>
      <c r="F15" s="488"/>
      <c r="G15" s="488"/>
      <c r="H15" s="488"/>
      <c r="I15" s="488"/>
      <c r="J15" s="488"/>
      <c r="K15" s="488"/>
      <c r="L15" s="488"/>
      <c r="M15" s="488"/>
      <c r="N15" s="488"/>
      <c r="O15" s="488"/>
      <c r="P15" s="489"/>
    </row>
    <row r="16" spans="2:16" s="113" customFormat="1" ht="32.1" customHeight="1" x14ac:dyDescent="0.35">
      <c r="B16" s="177" t="s">
        <v>11</v>
      </c>
      <c r="C16" s="484" t="s">
        <v>135</v>
      </c>
      <c r="D16" s="485"/>
      <c r="E16" s="485"/>
      <c r="F16" s="485"/>
      <c r="G16" s="485"/>
      <c r="H16" s="485"/>
      <c r="I16" s="485"/>
      <c r="J16" s="485"/>
      <c r="K16" s="485"/>
      <c r="L16" s="485"/>
      <c r="M16" s="485"/>
      <c r="N16" s="485"/>
      <c r="O16" s="485"/>
      <c r="P16" s="486"/>
    </row>
    <row r="17" spans="2:16" s="113" customFormat="1" ht="66.900000000000006" customHeight="1" x14ac:dyDescent="0.35">
      <c r="B17" s="177" t="s">
        <v>13</v>
      </c>
      <c r="C17" s="484" t="s">
        <v>144</v>
      </c>
      <c r="D17" s="485"/>
      <c r="E17" s="485"/>
      <c r="F17" s="485"/>
      <c r="G17" s="485"/>
      <c r="H17" s="485"/>
      <c r="I17" s="485"/>
      <c r="J17" s="485"/>
      <c r="K17" s="485"/>
      <c r="L17" s="485"/>
      <c r="M17" s="485"/>
      <c r="N17" s="485"/>
      <c r="O17" s="485"/>
      <c r="P17" s="486"/>
    </row>
    <row r="18" spans="2:16" s="113" customFormat="1" ht="32.1" customHeight="1" x14ac:dyDescent="0.35">
      <c r="B18" s="177" t="s">
        <v>22</v>
      </c>
      <c r="C18" s="484" t="s">
        <v>136</v>
      </c>
      <c r="D18" s="485"/>
      <c r="E18" s="485"/>
      <c r="F18" s="485"/>
      <c r="G18" s="485"/>
      <c r="H18" s="485"/>
      <c r="I18" s="485"/>
      <c r="J18" s="485"/>
      <c r="K18" s="485"/>
      <c r="L18" s="485"/>
      <c r="M18" s="485"/>
      <c r="N18" s="485"/>
      <c r="O18" s="485"/>
      <c r="P18" s="486"/>
    </row>
    <row r="19" spans="2:16" s="113" customFormat="1" ht="32.1" customHeight="1" x14ac:dyDescent="0.35">
      <c r="B19" s="177" t="s">
        <v>23</v>
      </c>
      <c r="C19" s="490" t="s">
        <v>143</v>
      </c>
      <c r="D19" s="491"/>
      <c r="E19" s="491"/>
      <c r="F19" s="491"/>
      <c r="G19" s="491"/>
      <c r="H19" s="491"/>
      <c r="I19" s="491"/>
      <c r="J19" s="491"/>
      <c r="K19" s="491"/>
      <c r="L19" s="491"/>
      <c r="M19" s="491"/>
      <c r="N19" s="491"/>
      <c r="O19" s="491"/>
      <c r="P19" s="492"/>
    </row>
    <row r="20" spans="2:16" s="455" customFormat="1" ht="38.4" customHeight="1" x14ac:dyDescent="0.3">
      <c r="B20" s="454" t="s">
        <v>24</v>
      </c>
      <c r="C20" s="490" t="s">
        <v>141</v>
      </c>
      <c r="D20" s="491"/>
      <c r="E20" s="491"/>
      <c r="F20" s="491"/>
      <c r="G20" s="491"/>
      <c r="H20" s="491"/>
      <c r="I20" s="491"/>
      <c r="J20" s="491"/>
      <c r="K20" s="491"/>
      <c r="L20" s="491"/>
      <c r="M20" s="491"/>
      <c r="N20" s="491"/>
      <c r="O20" s="491"/>
      <c r="P20" s="492"/>
    </row>
    <row r="21" spans="2:16" s="113" customFormat="1" ht="18.899999999999999" customHeight="1" x14ac:dyDescent="0.35">
      <c r="B21" s="295" t="s">
        <v>96</v>
      </c>
      <c r="C21" s="178"/>
      <c r="D21" s="178"/>
      <c r="E21" s="178"/>
      <c r="F21" s="178"/>
      <c r="G21" s="178"/>
      <c r="H21" s="178"/>
      <c r="I21" s="178"/>
      <c r="J21" s="178"/>
      <c r="K21" s="178"/>
      <c r="L21" s="178"/>
      <c r="M21" s="178"/>
      <c r="N21" s="178"/>
      <c r="O21" s="178"/>
      <c r="P21" s="179"/>
    </row>
    <row r="22" spans="2:16" s="113" customFormat="1" ht="18.899999999999999" customHeight="1" x14ac:dyDescent="0.35">
      <c r="B22" s="177"/>
      <c r="C22" s="178" t="s">
        <v>14</v>
      </c>
      <c r="D22" s="178"/>
      <c r="E22" s="178"/>
      <c r="F22" s="178"/>
      <c r="G22" s="178"/>
      <c r="H22" s="178"/>
      <c r="I22" s="178"/>
      <c r="J22" s="178"/>
      <c r="K22" s="178"/>
      <c r="L22" s="178"/>
      <c r="M22" s="178"/>
      <c r="N22" s="178"/>
      <c r="O22" s="178"/>
      <c r="P22" s="179"/>
    </row>
    <row r="23" spans="2:16" s="113" customFormat="1" ht="18.899999999999999" customHeight="1" x14ac:dyDescent="0.35">
      <c r="B23" s="177"/>
      <c r="C23" s="178" t="s">
        <v>130</v>
      </c>
      <c r="D23" s="178"/>
      <c r="E23" s="178"/>
      <c r="F23" s="178"/>
      <c r="G23" s="178"/>
      <c r="H23" s="178"/>
      <c r="I23" s="178"/>
      <c r="J23" s="178"/>
      <c r="K23" s="178"/>
      <c r="L23" s="178"/>
      <c r="M23" s="178"/>
      <c r="N23" s="178"/>
      <c r="O23" s="178"/>
      <c r="P23" s="179"/>
    </row>
    <row r="24" spans="2:16" s="113" customFormat="1" ht="18.899999999999999" customHeight="1" x14ac:dyDescent="0.35">
      <c r="B24" s="180"/>
      <c r="C24" s="181" t="s">
        <v>12</v>
      </c>
      <c r="D24" s="181"/>
      <c r="E24" s="181"/>
      <c r="F24" s="181"/>
      <c r="G24" s="181"/>
      <c r="H24" s="181"/>
      <c r="I24" s="181"/>
      <c r="J24" s="181"/>
      <c r="K24" s="181"/>
      <c r="L24" s="181"/>
      <c r="M24" s="181"/>
      <c r="N24" s="181"/>
      <c r="O24" s="181"/>
      <c r="P24" s="182"/>
    </row>
    <row r="27" spans="2:16" ht="15" customHeight="1" x14ac:dyDescent="0.4">
      <c r="B27" s="309"/>
      <c r="C27" s="471" t="s">
        <v>112</v>
      </c>
      <c r="D27" s="471"/>
      <c r="E27" s="471"/>
      <c r="F27" s="471"/>
      <c r="G27" s="471"/>
      <c r="H27" s="471"/>
      <c r="I27" s="471"/>
      <c r="J27" s="471"/>
      <c r="K27" s="471"/>
      <c r="L27" s="471"/>
      <c r="M27" s="471"/>
      <c r="N27" s="471"/>
      <c r="O27" s="471"/>
      <c r="P27" s="310"/>
    </row>
    <row r="28" spans="2:16" x14ac:dyDescent="0.4">
      <c r="B28" s="311"/>
      <c r="P28" s="312"/>
    </row>
    <row r="29" spans="2:16" ht="58.5" customHeight="1" x14ac:dyDescent="0.4">
      <c r="B29" s="311"/>
      <c r="C29" s="472" t="s">
        <v>17</v>
      </c>
      <c r="D29" s="473"/>
      <c r="E29" s="473"/>
      <c r="F29" s="473"/>
      <c r="G29" s="473"/>
      <c r="H29" s="474"/>
      <c r="J29" s="475" t="s">
        <v>16</v>
      </c>
      <c r="K29" s="476"/>
      <c r="L29" s="476"/>
      <c r="M29" s="476"/>
      <c r="N29" s="476"/>
      <c r="O29" s="477"/>
      <c r="P29" s="312"/>
    </row>
    <row r="30" spans="2:16" x14ac:dyDescent="0.4">
      <c r="B30" s="311"/>
      <c r="P30" s="312"/>
    </row>
    <row r="31" spans="2:16" ht="72.75" customHeight="1" x14ac:dyDescent="0.4">
      <c r="B31" s="311"/>
      <c r="C31" s="478" t="s">
        <v>18</v>
      </c>
      <c r="D31" s="479"/>
      <c r="E31" s="479"/>
      <c r="F31" s="479"/>
      <c r="G31" s="479"/>
      <c r="H31" s="480"/>
      <c r="J31" s="481" t="s">
        <v>19</v>
      </c>
      <c r="K31" s="482"/>
      <c r="L31" s="482"/>
      <c r="M31" s="482"/>
      <c r="N31" s="482"/>
      <c r="O31" s="483"/>
      <c r="P31" s="312"/>
    </row>
    <row r="32" spans="2:16" x14ac:dyDescent="0.4">
      <c r="B32" s="311"/>
      <c r="P32" s="312"/>
    </row>
    <row r="33" spans="2:16" ht="71.25" customHeight="1" x14ac:dyDescent="0.4">
      <c r="B33" s="311"/>
      <c r="C33" s="465" t="s">
        <v>20</v>
      </c>
      <c r="D33" s="466"/>
      <c r="E33" s="466"/>
      <c r="F33" s="466"/>
      <c r="G33" s="466"/>
      <c r="H33" s="467"/>
      <c r="J33" s="468" t="s">
        <v>21</v>
      </c>
      <c r="K33" s="469"/>
      <c r="L33" s="469"/>
      <c r="M33" s="469"/>
      <c r="N33" s="469"/>
      <c r="O33" s="470"/>
      <c r="P33" s="312"/>
    </row>
    <row r="34" spans="2:16" x14ac:dyDescent="0.4">
      <c r="B34" s="311"/>
      <c r="P34" s="312"/>
    </row>
    <row r="35" spans="2:16" x14ac:dyDescent="0.4">
      <c r="B35" s="313"/>
      <c r="C35" s="314"/>
      <c r="D35" s="314"/>
      <c r="E35" s="314"/>
      <c r="F35" s="314"/>
      <c r="G35" s="314"/>
      <c r="H35" s="314"/>
      <c r="I35" s="314"/>
      <c r="J35" s="314"/>
      <c r="K35" s="314"/>
      <c r="L35" s="314"/>
      <c r="M35" s="314"/>
      <c r="N35" s="314"/>
      <c r="O35" s="314"/>
      <c r="P35" s="315"/>
    </row>
    <row r="36" spans="2:16" x14ac:dyDescent="0.4">
      <c r="B36" s="316"/>
      <c r="C36" s="316"/>
      <c r="D36" s="316"/>
      <c r="E36" s="316"/>
      <c r="F36" s="316"/>
      <c r="G36" s="316"/>
      <c r="H36" s="316"/>
      <c r="I36" s="316"/>
      <c r="J36" s="316"/>
      <c r="K36" s="316"/>
      <c r="L36" s="316"/>
      <c r="M36" s="316"/>
      <c r="N36" s="316"/>
      <c r="O36" s="316"/>
      <c r="P36" s="316"/>
    </row>
    <row r="37" spans="2:16" ht="111" customHeight="1" x14ac:dyDescent="0.4"/>
    <row r="41" spans="2:16" ht="14.25" customHeight="1" x14ac:dyDescent="0.4"/>
  </sheetData>
  <sheetProtection algorithmName="SHA-512" hashValue="WIPxMeEZc1dtkXoQQjHbr4Rg3vTwGHsekkAxoo51SA0mlc9U0KcLgUbbROX+pAMNEwa/NaqDf2eIj+jkDhhUog==" saltValue="JENfzJjv0dHQ1pfwFSrFjw==" spinCount="100000" sheet="1" objects="1" scenarios="1" autoFilter="0"/>
  <mergeCells count="20">
    <mergeCell ref="B12:P12"/>
    <mergeCell ref="C33:H33"/>
    <mergeCell ref="J33:O33"/>
    <mergeCell ref="C27:O27"/>
    <mergeCell ref="C29:H29"/>
    <mergeCell ref="J29:O29"/>
    <mergeCell ref="C31:H31"/>
    <mergeCell ref="J31:O31"/>
    <mergeCell ref="C17:P17"/>
    <mergeCell ref="C15:P15"/>
    <mergeCell ref="C18:P18"/>
    <mergeCell ref="C16:P16"/>
    <mergeCell ref="C19:P19"/>
    <mergeCell ref="C14:P14"/>
    <mergeCell ref="C20:P20"/>
    <mergeCell ref="H6:L6"/>
    <mergeCell ref="B8:P8"/>
    <mergeCell ref="B10:P10"/>
    <mergeCell ref="B9:P9"/>
    <mergeCell ref="B11:P11"/>
  </mergeCells>
  <hyperlinks>
    <hyperlink ref="C29:H29" location="MŠ!A1" display="Mateřská škola" xr:uid="{00000000-0004-0000-0000-000000000000}"/>
    <hyperlink ref="J29:O29" location="ZŠ!A1" display="Základní škola" xr:uid="{00000000-0004-0000-0000-000001000000}"/>
    <hyperlink ref="C31:H31" location="ŠD!A1" display="Školní družina" xr:uid="{00000000-0004-0000-0000-000002000000}"/>
    <hyperlink ref="J31:O31" location="ŠK!A1" display="Školní klub" xr:uid="{00000000-0004-0000-0000-000003000000}"/>
    <hyperlink ref="C33:H33" location="SVČ!A1" display="Středisko volného času" xr:uid="{00000000-0004-0000-0000-000004000000}"/>
    <hyperlink ref="J33:O33" location="ZUŠ!A1" display="Základní umělecká škola" xr:uid="{00000000-0004-0000-0000-000005000000}"/>
  </hyperlinks>
  <pageMargins left="0.70866141732283472" right="0.70866141732283472" top="0.78740157480314965" bottom="0.78740157480314965"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CE46-350F-4A3E-ABE5-4F6C87D491A3}">
  <dimension ref="B1:Q20"/>
  <sheetViews>
    <sheetView workbookViewId="0">
      <selection activeCell="E3" sqref="E3:J3"/>
    </sheetView>
  </sheetViews>
  <sheetFormatPr defaultColWidth="9.109375" defaultRowHeight="16.8" x14ac:dyDescent="0.4"/>
  <cols>
    <col min="1" max="1" width="2.44140625" style="303" customWidth="1"/>
    <col min="2" max="2" width="2.6640625" style="303" customWidth="1"/>
    <col min="3" max="3" width="16.88671875" style="303" customWidth="1"/>
    <col min="4" max="4" width="2.6640625" style="303" customWidth="1"/>
    <col min="5" max="5" width="15.5546875" style="303" customWidth="1"/>
    <col min="6" max="6" width="2.6640625" style="303" customWidth="1"/>
    <col min="7" max="7" width="15.5546875" style="303" customWidth="1"/>
    <col min="8" max="8" width="2.6640625" style="303" customWidth="1"/>
    <col min="9" max="9" width="15.5546875" style="303" customWidth="1"/>
    <col min="10" max="10" width="2.6640625" style="303" customWidth="1"/>
    <col min="11" max="11" width="15.5546875" style="303" customWidth="1"/>
    <col min="12" max="12" width="2.6640625" style="303" customWidth="1"/>
    <col min="13" max="13" width="20.5546875" style="303" customWidth="1"/>
    <col min="14" max="14" width="2.6640625" style="303" customWidth="1"/>
    <col min="15" max="15" width="6.33203125" style="303" customWidth="1"/>
    <col min="16" max="16" width="4" style="303" hidden="1" customWidth="1"/>
    <col min="17" max="17" width="7.6640625" style="303" hidden="1" customWidth="1"/>
    <col min="18" max="16384" width="9.109375" style="303"/>
  </cols>
  <sheetData>
    <row r="1" spans="2:17" ht="11.25" customHeight="1" thickBot="1" x14ac:dyDescent="0.45"/>
    <row r="2" spans="2:17" ht="17.399999999999999" thickBot="1" x14ac:dyDescent="0.45">
      <c r="B2" s="430"/>
      <c r="C2" s="304"/>
      <c r="D2" s="304"/>
      <c r="E2" s="304"/>
      <c r="F2" s="117"/>
      <c r="G2" s="117"/>
      <c r="H2" s="117"/>
      <c r="I2" s="117"/>
      <c r="J2" s="117"/>
      <c r="K2" s="117"/>
      <c r="L2" s="117"/>
      <c r="M2" s="117"/>
      <c r="N2" s="427"/>
    </row>
    <row r="3" spans="2:17" s="307" customFormat="1" ht="33.75" customHeight="1" thickBot="1" x14ac:dyDescent="0.35">
      <c r="B3" s="431"/>
      <c r="C3" s="432" t="s">
        <v>139</v>
      </c>
      <c r="D3" s="305"/>
      <c r="E3" s="493"/>
      <c r="F3" s="494"/>
      <c r="G3" s="494"/>
      <c r="H3" s="494"/>
      <c r="I3" s="494"/>
      <c r="J3" s="495"/>
      <c r="K3" s="306" t="s">
        <v>110</v>
      </c>
      <c r="L3" s="321"/>
      <c r="M3" s="426"/>
      <c r="N3" s="428"/>
    </row>
    <row r="4" spans="2:17" ht="17.399999999999999" thickBot="1" x14ac:dyDescent="0.45">
      <c r="B4" s="433"/>
      <c r="C4" s="232"/>
      <c r="D4" s="232"/>
      <c r="E4" s="232"/>
      <c r="F4" s="302"/>
      <c r="G4" s="302"/>
      <c r="H4" s="302"/>
      <c r="I4" s="302"/>
      <c r="J4" s="302"/>
      <c r="K4" s="302"/>
      <c r="L4" s="302"/>
      <c r="M4" s="302"/>
      <c r="N4" s="429"/>
    </row>
    <row r="5" spans="2:17" s="425" customFormat="1" ht="17.25" customHeight="1" thickBot="1" x14ac:dyDescent="0.45">
      <c r="C5" s="423"/>
      <c r="D5" s="423"/>
      <c r="E5" s="423"/>
      <c r="F5" s="424"/>
      <c r="G5" s="424"/>
      <c r="H5" s="424"/>
      <c r="I5" s="424"/>
      <c r="J5" s="424"/>
      <c r="K5" s="424"/>
      <c r="L5" s="424"/>
      <c r="M5" s="424"/>
      <c r="N5" s="424"/>
    </row>
    <row r="6" spans="2:17" ht="17.100000000000001" hidden="1" customHeight="1" x14ac:dyDescent="0.4">
      <c r="C6" s="116"/>
      <c r="D6" s="117"/>
      <c r="E6" s="117"/>
      <c r="F6" s="117"/>
      <c r="G6" s="117"/>
      <c r="H6" s="118"/>
      <c r="I6" s="118"/>
      <c r="J6" s="118"/>
      <c r="K6" s="119"/>
      <c r="L6" s="118"/>
      <c r="M6" s="120"/>
      <c r="N6" s="121"/>
    </row>
    <row r="7" spans="2:17" ht="17.100000000000001" hidden="1" customHeight="1" x14ac:dyDescent="0.6">
      <c r="C7" s="183" t="s">
        <v>140</v>
      </c>
      <c r="D7" s="229"/>
      <c r="E7" s="229"/>
      <c r="F7" s="122"/>
      <c r="G7" s="125" t="s">
        <v>4</v>
      </c>
      <c r="H7" s="229"/>
      <c r="I7" s="125" t="s">
        <v>5</v>
      </c>
      <c r="J7" s="229"/>
      <c r="K7" s="125" t="s">
        <v>32</v>
      </c>
      <c r="L7" s="229"/>
      <c r="M7" s="496" t="str">
        <f>IF(K8&lt;G8,"Celkový požadavek je nižší, než hranice minimální dotace 100 000 Kč","")</f>
        <v/>
      </c>
      <c r="N7" s="496"/>
    </row>
    <row r="8" spans="2:17" ht="17.100000000000001" hidden="1" customHeight="1" x14ac:dyDescent="0.4">
      <c r="C8" s="124"/>
      <c r="D8" s="230"/>
      <c r="E8" s="229"/>
      <c r="F8" s="229"/>
      <c r="G8" s="126">
        <f>IF(OR(MŠ!E10&lt;&gt;0,ZŠ!E10&lt;&gt;0,ŠD!E10&lt;&gt;0,ŠK!E10&lt;&gt;0,SVČ!E10&lt;&gt;0,ZUŠ!E10&lt;&gt;0),100000,0)</f>
        <v>0</v>
      </c>
      <c r="H8" s="229"/>
      <c r="I8" s="126">
        <f>MŠ!H10+ZŠ!I10+ŠD!H10+ŠK!H10+SVČ!H10+ZUŠ!H10</f>
        <v>0</v>
      </c>
      <c r="J8" s="229"/>
      <c r="K8" s="126">
        <f>MŠ!M12+ZŠ!N12+ŠD!M12+ŠK!M12+SVČ!M12+ZUŠ!M12</f>
        <v>0</v>
      </c>
      <c r="L8" s="229"/>
      <c r="M8" s="497" t="str">
        <f>IF(K8&gt;I8,"Celkový požadavek překročil maximální možnou dotaci.","")</f>
        <v/>
      </c>
      <c r="N8" s="497"/>
    </row>
    <row r="9" spans="2:17" ht="17.100000000000001" hidden="1" customHeight="1" thickBot="1" x14ac:dyDescent="0.45">
      <c r="C9" s="231"/>
      <c r="D9" s="232"/>
      <c r="E9" s="128"/>
      <c r="F9" s="233"/>
      <c r="G9" s="233"/>
      <c r="H9" s="258"/>
      <c r="I9" s="258"/>
      <c r="J9" s="258"/>
      <c r="K9" s="234"/>
      <c r="L9" s="258"/>
      <c r="M9" s="234"/>
      <c r="N9" s="235"/>
    </row>
    <row r="10" spans="2:17" s="425" customFormat="1" ht="17.100000000000001" hidden="1" customHeight="1" thickBot="1" x14ac:dyDescent="0.45">
      <c r="C10" s="423"/>
      <c r="D10" s="423"/>
      <c r="E10" s="423"/>
      <c r="F10" s="424"/>
      <c r="G10" s="424"/>
      <c r="H10" s="424"/>
      <c r="I10" s="424"/>
      <c r="J10" s="424"/>
      <c r="K10" s="424"/>
      <c r="L10" s="424"/>
      <c r="M10" s="424"/>
      <c r="N10" s="424"/>
    </row>
    <row r="11" spans="2:17" s="425" customFormat="1" ht="8.1" customHeight="1" x14ac:dyDescent="0.4">
      <c r="B11" s="434"/>
      <c r="C11" s="435"/>
      <c r="D11" s="436"/>
      <c r="E11" s="436"/>
      <c r="F11" s="437"/>
      <c r="G11" s="437"/>
      <c r="H11" s="437"/>
      <c r="I11" s="437"/>
      <c r="J11" s="437"/>
      <c r="K11" s="437"/>
      <c r="L11" s="437"/>
      <c r="M11" s="437"/>
      <c r="N11" s="438"/>
    </row>
    <row r="12" spans="2:17" s="442" customFormat="1" ht="36.9" customHeight="1" x14ac:dyDescent="0.3">
      <c r="B12" s="443"/>
      <c r="C12" s="444"/>
      <c r="D12" s="444"/>
      <c r="E12" s="444" t="s">
        <v>137</v>
      </c>
      <c r="F12" s="444"/>
      <c r="G12" s="498" t="s">
        <v>146</v>
      </c>
      <c r="H12" s="444"/>
      <c r="I12" s="444" t="s">
        <v>138</v>
      </c>
      <c r="J12" s="444"/>
      <c r="K12" s="498" t="s">
        <v>145</v>
      </c>
      <c r="L12" s="444"/>
      <c r="M12" s="444" t="s">
        <v>132</v>
      </c>
      <c r="N12" s="441"/>
    </row>
    <row r="13" spans="2:17" ht="8.25" customHeight="1" x14ac:dyDescent="0.4">
      <c r="B13" s="445"/>
      <c r="C13" s="446"/>
      <c r="D13" s="447"/>
      <c r="E13" s="447"/>
      <c r="F13" s="447"/>
      <c r="G13" s="498"/>
      <c r="H13" s="447"/>
      <c r="I13" s="447"/>
      <c r="J13" s="447"/>
      <c r="K13" s="498"/>
      <c r="L13" s="447"/>
      <c r="M13" s="447"/>
      <c r="N13" s="439"/>
    </row>
    <row r="14" spans="2:17" ht="20.100000000000001" customHeight="1" x14ac:dyDescent="0.4">
      <c r="B14" s="445"/>
      <c r="C14" s="448" t="s">
        <v>115</v>
      </c>
      <c r="D14" s="447"/>
      <c r="E14" s="449">
        <f>MŠ!K22+ZŠ!N25+ŠD!M17+ŠK!M17+SVČ!M18+ZUŠ!M18</f>
        <v>0</v>
      </c>
      <c r="F14" s="447"/>
      <c r="G14" s="447"/>
      <c r="H14" s="447"/>
      <c r="I14" s="449">
        <f>MŠ!J22+ZŠ!K25+ŠD!J17+ŠK!J17+SVČ!J18+ZUŠ!J18</f>
        <v>0</v>
      </c>
      <c r="J14" s="447"/>
      <c r="K14" s="447"/>
      <c r="L14" s="447"/>
      <c r="M14" s="450">
        <f>E14+I14</f>
        <v>0</v>
      </c>
      <c r="N14" s="439"/>
    </row>
    <row r="15" spans="2:17" ht="20.100000000000001" customHeight="1" x14ac:dyDescent="0.4">
      <c r="B15" s="445"/>
      <c r="C15" s="451" t="s">
        <v>116</v>
      </c>
      <c r="D15" s="447"/>
      <c r="E15" s="449">
        <f>MŠ!S22+ZŠ!V25+ŠD!T17+ŠK!T17+SVČ!Q18+ZUŠ!Q18</f>
        <v>0</v>
      </c>
      <c r="F15" s="447"/>
      <c r="G15" s="449">
        <f>MŠ!T4+ZŠ!V4+ŠD!T4+ŠK!T4+SVČ!Q4+ZUŠ!Q4</f>
        <v>0</v>
      </c>
      <c r="H15" s="447"/>
      <c r="I15" s="449">
        <f>MŠ!R22+ZŠ!T25+ŠD!R17+ŠK!R17+SVČ!O18+ZUŠ!O18</f>
        <v>0</v>
      </c>
      <c r="J15" s="447"/>
      <c r="K15" s="449">
        <f>MŠ!T5+ZŠ!V5+ŠD!T5+ŠK!T5+SVČ!Q5+ZUŠ!Q5</f>
        <v>0</v>
      </c>
      <c r="L15" s="447"/>
      <c r="M15" s="452">
        <f>SUM(E15:K15)</f>
        <v>0</v>
      </c>
      <c r="N15" s="439"/>
      <c r="P15" s="303">
        <f>IF(OR(MŠ!T4&lt;0, ZŠ!V4&lt;0,ŠD!T4&lt;0,ŠK!T4&lt;0,SVČ!Q4&lt;0,ZUŠ!Q4&lt;0), 1, 0)</f>
        <v>0</v>
      </c>
      <c r="Q15" s="303">
        <f>IF(OR(MŠ!T5&lt;0, ZŠ!V5&lt;0,ŠD!T5&lt;0,ŠK!T5&lt;0,SVČ!Q5&lt;0,ZUŠ!Q5&lt;0), 1, 0)</f>
        <v>0</v>
      </c>
    </row>
    <row r="16" spans="2:17" ht="20.100000000000001" customHeight="1" x14ac:dyDescent="0.4">
      <c r="B16" s="445"/>
      <c r="C16" s="451" t="s">
        <v>117</v>
      </c>
      <c r="D16" s="447"/>
      <c r="E16" s="449">
        <f>ZŠ!AD25+ŠD!AA17+ŠK!AA17+SVČ!U18+ZUŠ!U18+MŠ!Z22</f>
        <v>0</v>
      </c>
      <c r="F16" s="447"/>
      <c r="G16" s="449">
        <f>MŠ!AA4+ZŠ!AD4+ŠD!AA4+ŠK!AA4+SVČ!U4+ZUŠ!U4</f>
        <v>0</v>
      </c>
      <c r="H16" s="447"/>
      <c r="I16" s="449">
        <f>MŠ!Y22+ZŠ!AB25+ŠD!Y17+ŠK!Y17+SVČ!S18+ZUŠ!S18</f>
        <v>0</v>
      </c>
      <c r="J16" s="447"/>
      <c r="K16" s="449">
        <f>MŠ!AA5+ZŠ!AD5+ŠD!AA5+ŠK!AA5+SVČ!U5+ZUŠ!U5</f>
        <v>0</v>
      </c>
      <c r="L16" s="447"/>
      <c r="M16" s="452">
        <f t="shared" ref="M16:M19" si="0">SUM(E16:K16)</f>
        <v>0</v>
      </c>
      <c r="N16" s="439"/>
      <c r="P16" s="303">
        <f>IF(OR(MŠ!AA4&lt;0, ZŠ!AD4&lt;0,ŠD!AA4&lt;0,ŠK!AA4&lt;0,SVČ!U4&lt;0,ZUŠ!U4&lt;0), 1, 0)</f>
        <v>0</v>
      </c>
      <c r="Q16" s="303">
        <f>IF(OR(MŠ!AA5&lt;0, ZŠ!AD5&lt;0,ŠD!AA5&lt;0,ŠK!AA5&lt;0,SVČ!U5&lt;0,ZUŠ!U5&lt;0), 1, 0)</f>
        <v>0</v>
      </c>
    </row>
    <row r="17" spans="2:17" ht="19.5" customHeight="1" x14ac:dyDescent="0.4">
      <c r="B17" s="445"/>
      <c r="C17" s="451" t="s">
        <v>118</v>
      </c>
      <c r="D17" s="447"/>
      <c r="E17" s="449">
        <f>ZŠ!AL25+ŠD!AH17+ŠK!AH17+SVČ!Y18+ZUŠ!Y18+MŠ!AG22</f>
        <v>0</v>
      </c>
      <c r="F17" s="447"/>
      <c r="G17" s="449">
        <f>MŠ!AH4+ZŠ!AL4+ŠD!AH4+ŠK!AH4+SVČ!Y4+ZUŠ!Y4</f>
        <v>0</v>
      </c>
      <c r="H17" s="447"/>
      <c r="I17" s="449">
        <f>MŠ!AF22+ZŠ!AJ25+ŠD!AF17+ŠK!AF17+SVČ!W18+ZUŠ!W18</f>
        <v>0</v>
      </c>
      <c r="J17" s="447"/>
      <c r="K17" s="449">
        <f>MŠ!AH5+ZŠ!AL5+ŠD!AH5+ŠK!AH5+SVČ!Y5+ZUŠ!Y5</f>
        <v>0</v>
      </c>
      <c r="L17" s="447"/>
      <c r="M17" s="452">
        <f t="shared" si="0"/>
        <v>0</v>
      </c>
      <c r="N17" s="439"/>
      <c r="P17" s="303">
        <f>IF(OR(MŠ!AH4&lt;0, ZŠ!AL4&lt;0,ŠD!AH4&lt;0,ŠK!AH4&lt;0,SVČ!Y4&lt;0,ZUŠ!Y4&lt;0), 1, 0)</f>
        <v>0</v>
      </c>
      <c r="Q17" s="303">
        <f>IF(OR(MŠ!AH5&lt;0, ZŠ!AL5&lt;0,ŠD!AH5&lt;0,ŠK!AH5&lt;0,SVČ!Y5&lt;0,ZUŠ!Y5&lt;0), 1, 0)</f>
        <v>0</v>
      </c>
    </row>
    <row r="18" spans="2:17" ht="13.5" hidden="1" customHeight="1" x14ac:dyDescent="0.4">
      <c r="B18" s="445"/>
      <c r="C18" s="451" t="s">
        <v>148</v>
      </c>
      <c r="D18" s="447"/>
      <c r="E18" s="449">
        <f>MŠ!AM22+ZŠ!AR25+ŠD!AM17+ŠK!AM17+SVČ!AA18+ZUŠ!AA18</f>
        <v>0</v>
      </c>
      <c r="F18" s="447"/>
      <c r="G18" s="449">
        <f>MŠ!AO4+ZŠ!AT4+ŠD!AO4+ŠK!AO4+SVČ!AC4+ZUŠ!AC4</f>
        <v>0</v>
      </c>
      <c r="H18" s="447"/>
      <c r="I18" s="449">
        <f>MŠ!AO22+ZŠ!AT25+ŠD!AO17+ŠK!AO17+SVČ!AC18+ZUŠ!AC18</f>
        <v>0</v>
      </c>
      <c r="J18" s="447"/>
      <c r="K18" s="449">
        <f>MŠ!AO5+ZŠ!AT5+ŠD!AO5+ŠK!AO5+SVČ!AC5+ZUŠ!AC5</f>
        <v>0</v>
      </c>
      <c r="L18" s="447"/>
      <c r="M18" s="452">
        <f t="shared" si="0"/>
        <v>0</v>
      </c>
      <c r="N18" s="439"/>
      <c r="P18" s="303">
        <f>IF(OR(MŠ!AO4&lt;0,ZŠ!AT4&lt;0,ŠD!AO4&lt;0,ŠK!AO4&lt;0,SVČ!AC4&lt;0,ZUŠ!AC4&lt;0), 1, 0)</f>
        <v>0</v>
      </c>
      <c r="Q18" s="303">
        <f>IF(OR(MŠ!AO5&lt;0,ZŠ!AT5&lt;0,ŠD!AO5&lt;0,ŠK!AO5&lt;0,SVČ!AC5&lt;0,ZUŠ!AC5&lt;0), 1, 0)</f>
        <v>0</v>
      </c>
    </row>
    <row r="19" spans="2:17" ht="20.25" hidden="1" customHeight="1" x14ac:dyDescent="0.4">
      <c r="B19" s="445"/>
      <c r="C19" s="451" t="s">
        <v>149</v>
      </c>
      <c r="D19" s="447"/>
      <c r="E19" s="449">
        <f>MŠ!AT22+ZŠ!AZ25+ŠD!AT17+ŠK!AT17+SVČ!AE18+ZUŠ!AE18</f>
        <v>0</v>
      </c>
      <c r="F19" s="447"/>
      <c r="G19" s="449">
        <f>MŠ!AV4+ZŠ!BB4+ŠD!AV4+ŠK!AV4+SVČ!AG4+ZUŠ!AG4</f>
        <v>0</v>
      </c>
      <c r="H19" s="447"/>
      <c r="I19" s="449">
        <f>MŠ!AV22+ZŠ!BB25+ŠD!AV17+ŠK!AV17+SVČ!AG18+ZUŠ!AG18</f>
        <v>0</v>
      </c>
      <c r="J19" s="447"/>
      <c r="K19" s="449">
        <f>MŠ!AV5+ZŠ!BB5+ŠD!AV5+ŠK!AV5+SVČ!AG5+ZUŠ!AG5</f>
        <v>0</v>
      </c>
      <c r="L19" s="447"/>
      <c r="M19" s="452">
        <f t="shared" si="0"/>
        <v>0</v>
      </c>
      <c r="N19" s="439"/>
      <c r="P19" s="303">
        <f>IF(OR(MŠ!AV4&lt;0,ZŠ!BB4&lt;0,ŠD!AV4&lt;0,ŠK!AV4&lt;0,SVČ!AG4&lt;0,ZUŠ!AG4&lt;0), 1, 0)</f>
        <v>0</v>
      </c>
      <c r="Q19" s="303">
        <f>IF(OR(MŠ!AV5&lt;0,ZŠ!BB5&lt;0,ŠD!AV5&lt;0,ŠK!AV5&lt;0,SVČ!AG5&lt;0,ZUŠ!AG5&lt;0), 1, 0)</f>
        <v>0</v>
      </c>
    </row>
    <row r="20" spans="2:17" ht="17.399999999999999" thickBot="1" x14ac:dyDescent="0.45">
      <c r="B20" s="433"/>
      <c r="C20" s="453"/>
      <c r="D20" s="453"/>
      <c r="E20" s="453"/>
      <c r="F20" s="453"/>
      <c r="G20" s="453"/>
      <c r="H20" s="453"/>
      <c r="I20" s="453"/>
      <c r="J20" s="453"/>
      <c r="K20" s="453"/>
      <c r="L20" s="453"/>
      <c r="M20" s="453"/>
      <c r="N20" s="440"/>
    </row>
  </sheetData>
  <sheetProtection algorithmName="SHA-512" hashValue="tPP0oRSuv2373ypf1mWS0xNIcYiXxWugOX4Fdxu8o8w4pkufQVby8FWj/z+uJSKmtQ1+nq3PCYPVjyrKyMq7Zw==" saltValue="XXg8TrHQCvjCOH6ncRcD4g==" spinCount="100000" sheet="1" objects="1" scenarios="1" autoFilter="0"/>
  <mergeCells count="5">
    <mergeCell ref="E3:J3"/>
    <mergeCell ref="M7:N7"/>
    <mergeCell ref="M8:N8"/>
    <mergeCell ref="G12:G13"/>
    <mergeCell ref="K12:K13"/>
  </mergeCells>
  <phoneticPr fontId="51" type="noConversion"/>
  <conditionalFormatting sqref="K8">
    <cfRule type="expression" dxfId="268" priority="18">
      <formula>$K$8&gt;$I$8</formula>
    </cfRule>
  </conditionalFormatting>
  <conditionalFormatting sqref="M15:M19">
    <cfRule type="expression" dxfId="267" priority="11">
      <formula>#REF!&gt;#REF!</formula>
    </cfRule>
  </conditionalFormatting>
  <conditionalFormatting sqref="G15">
    <cfRule type="expression" dxfId="266" priority="10">
      <formula>$P$15=1</formula>
    </cfRule>
  </conditionalFormatting>
  <conditionalFormatting sqref="G16">
    <cfRule type="expression" dxfId="265" priority="9">
      <formula>$P$16=1</formula>
    </cfRule>
  </conditionalFormatting>
  <conditionalFormatting sqref="G17">
    <cfRule type="expression" dxfId="264" priority="8">
      <formula>$P$17=1</formula>
    </cfRule>
  </conditionalFormatting>
  <conditionalFormatting sqref="K15">
    <cfRule type="expression" dxfId="263" priority="7">
      <formula>$Q$15=1</formula>
    </cfRule>
  </conditionalFormatting>
  <conditionalFormatting sqref="K16">
    <cfRule type="expression" dxfId="262" priority="6">
      <formula>$Q$16=1</formula>
    </cfRule>
  </conditionalFormatting>
  <conditionalFormatting sqref="K17">
    <cfRule type="expression" dxfId="261" priority="5">
      <formula>$Q$17=1</formula>
    </cfRule>
  </conditionalFormatting>
  <conditionalFormatting sqref="G18">
    <cfRule type="expression" dxfId="260" priority="4">
      <formula>$P$18=1</formula>
    </cfRule>
  </conditionalFormatting>
  <conditionalFormatting sqref="G19">
    <cfRule type="expression" dxfId="259" priority="3">
      <formula>$P$19=1</formula>
    </cfRule>
  </conditionalFormatting>
  <conditionalFormatting sqref="K18">
    <cfRule type="expression" dxfId="258" priority="2">
      <formula>$Q$18=1</formula>
    </cfRule>
  </conditionalFormatting>
  <conditionalFormatting sqref="K19">
    <cfRule type="expression" dxfId="257" priority="1">
      <formula>$Q$19=1</formula>
    </cfRule>
  </conditionalFormatting>
  <dataValidations disablePrompts="1" count="1">
    <dataValidation type="whole" allowBlank="1" showInputMessage="1" showErrorMessage="1" sqref="M3:N3" xr:uid="{A8158C34-371D-478D-975B-63401EF3DCF8}">
      <formula1>0</formula1>
      <formula2>10000000000</formula2>
    </dataValidation>
  </dataValidations>
  <pageMargins left="0.70866141732283472" right="0.70866141732283472" top="0.39370078740157483"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F31"/>
  <sheetViews>
    <sheetView zoomScale="90" zoomScaleNormal="90" workbookViewId="0">
      <pane ySplit="3" topLeftCell="A4" activePane="bottomLeft" state="frozen"/>
      <selection activeCell="B12" sqref="B12:P12"/>
      <selection pane="bottomLeft" activeCell="E10" sqref="E10"/>
    </sheetView>
  </sheetViews>
  <sheetFormatPr defaultColWidth="9.109375" defaultRowHeight="15" x14ac:dyDescent="0.35"/>
  <cols>
    <col min="1" max="1" width="1.6640625" style="2" customWidth="1"/>
    <col min="2" max="2" width="7.33203125" style="4" customWidth="1"/>
    <col min="3" max="3" width="4.6640625" style="2" customWidth="1"/>
    <col min="4" max="4" width="8.33203125" style="2" hidden="1" customWidth="1"/>
    <col min="5" max="5" width="12.33203125" style="2" customWidth="1"/>
    <col min="6" max="6" width="13.109375" style="2" customWidth="1"/>
    <col min="7" max="7" width="10.88671875" style="11" hidden="1" customWidth="1"/>
    <col min="8" max="8" width="12" style="2" customWidth="1"/>
    <col min="9" max="9" width="17.88671875" style="2" customWidth="1"/>
    <col min="10" max="10" width="12.109375" style="2" customWidth="1"/>
    <col min="11" max="11" width="15.33203125" style="2" customWidth="1"/>
    <col min="12" max="12" width="7.109375" style="11" hidden="1" customWidth="1"/>
    <col min="13" max="13" width="14.6640625" style="3" customWidth="1"/>
    <col min="14" max="14" width="2.6640625" style="11" customWidth="1"/>
    <col min="15" max="15" width="11.5546875" style="2" customWidth="1"/>
    <col min="16" max="16" width="11.88671875" style="2" customWidth="1"/>
    <col min="17" max="17" width="2.6640625" style="11" customWidth="1"/>
    <col min="18" max="18" width="15.33203125" style="2" customWidth="1"/>
    <col min="19" max="19" width="7.6640625" style="11" hidden="1" customWidth="1"/>
    <col min="20" max="20" width="14.6640625" style="3" customWidth="1"/>
    <col min="21" max="21" width="2.6640625" style="11" customWidth="1"/>
    <col min="22" max="22" width="11.5546875" style="2" customWidth="1"/>
    <col min="23" max="23" width="11.88671875" style="2" customWidth="1"/>
    <col min="24" max="24" width="2.6640625" style="11" customWidth="1"/>
    <col min="25" max="25" width="15.33203125" style="2" customWidth="1"/>
    <col min="26" max="26" width="6.109375" style="11" hidden="1" customWidth="1"/>
    <col min="27" max="27" width="14.6640625" style="3" customWidth="1"/>
    <col min="28" max="28" width="2.6640625" style="11" customWidth="1"/>
    <col min="29" max="29" width="11.5546875" style="2" customWidth="1"/>
    <col min="30" max="30" width="11.88671875" style="2" customWidth="1"/>
    <col min="31" max="31" width="2.6640625" style="11" customWidth="1"/>
    <col min="32" max="32" width="15.33203125" style="2" customWidth="1"/>
    <col min="33" max="33" width="4.88671875" style="11" hidden="1" customWidth="1"/>
    <col min="34" max="34" width="14.6640625" style="3" customWidth="1"/>
    <col min="35" max="35" width="2.6640625" style="11" customWidth="1"/>
    <col min="36" max="36" width="11.5546875" style="2" customWidth="1"/>
    <col min="37" max="37" width="11.88671875" style="2" customWidth="1"/>
    <col min="38" max="38" width="2.6640625" style="11" hidden="1" customWidth="1"/>
    <col min="39" max="39" width="15.33203125" style="2" hidden="1" customWidth="1"/>
    <col min="40" max="40" width="6.109375" style="11" hidden="1" customWidth="1"/>
    <col min="41" max="41" width="14.6640625" style="3" hidden="1" customWidth="1"/>
    <col min="42" max="42" width="2.6640625" style="11" hidden="1" customWidth="1"/>
    <col min="43" max="43" width="11.5546875" style="2" hidden="1" customWidth="1"/>
    <col min="44" max="44" width="11.88671875" style="2" hidden="1" customWidth="1"/>
    <col min="45" max="45" width="2.6640625" style="11" hidden="1" customWidth="1"/>
    <col min="46" max="46" width="15.33203125" style="2" hidden="1" customWidth="1"/>
    <col min="47" max="47" width="4.88671875" style="11" hidden="1" customWidth="1"/>
    <col min="48" max="48" width="14.6640625" style="3" hidden="1" customWidth="1"/>
    <col min="49" max="49" width="2.6640625" style="11" hidden="1" customWidth="1"/>
    <col min="50" max="50" width="11.5546875" style="2" hidden="1" customWidth="1"/>
    <col min="51" max="51" width="11.88671875" style="2" hidden="1" customWidth="1"/>
    <col min="52" max="52" width="1.6640625" style="371" customWidth="1"/>
    <col min="53" max="53" width="1.6640625" style="11" customWidth="1"/>
    <col min="54" max="54" width="130.6640625" style="2" customWidth="1"/>
    <col min="55" max="16384" width="9.109375" style="2"/>
  </cols>
  <sheetData>
    <row r="1" spans="2:58" ht="17.100000000000001" customHeight="1" thickBot="1" x14ac:dyDescent="0.45">
      <c r="B1" s="499" t="s">
        <v>25</v>
      </c>
      <c r="C1" s="499"/>
      <c r="D1" s="499"/>
      <c r="E1" s="499"/>
    </row>
    <row r="2" spans="2:58" ht="27.75" customHeight="1" thickBot="1" x14ac:dyDescent="0.4">
      <c r="B2" s="523" t="s">
        <v>115</v>
      </c>
      <c r="C2" s="524"/>
      <c r="D2" s="524"/>
      <c r="E2" s="524"/>
      <c r="F2" s="524"/>
      <c r="G2" s="524"/>
      <c r="H2" s="524"/>
      <c r="I2" s="524"/>
      <c r="J2" s="524"/>
      <c r="K2" s="524"/>
      <c r="L2" s="524"/>
      <c r="M2" s="524"/>
      <c r="N2" s="524"/>
      <c r="O2" s="524"/>
      <c r="P2" s="525"/>
      <c r="R2" s="520" t="s">
        <v>116</v>
      </c>
      <c r="S2" s="521"/>
      <c r="T2" s="521"/>
      <c r="U2" s="521"/>
      <c r="V2" s="521"/>
      <c r="W2" s="522"/>
      <c r="Y2" s="520" t="s">
        <v>117</v>
      </c>
      <c r="Z2" s="521"/>
      <c r="AA2" s="521"/>
      <c r="AB2" s="521"/>
      <c r="AC2" s="521"/>
      <c r="AD2" s="522"/>
      <c r="AF2" s="520" t="s">
        <v>118</v>
      </c>
      <c r="AG2" s="521"/>
      <c r="AH2" s="521"/>
      <c r="AI2" s="521"/>
      <c r="AJ2" s="521"/>
      <c r="AK2" s="522"/>
      <c r="AM2" s="520" t="s">
        <v>148</v>
      </c>
      <c r="AN2" s="521"/>
      <c r="AO2" s="521"/>
      <c r="AP2" s="521"/>
      <c r="AQ2" s="521"/>
      <c r="AR2" s="522"/>
      <c r="AT2" s="520" t="s">
        <v>149</v>
      </c>
      <c r="AU2" s="521"/>
      <c r="AV2" s="521"/>
      <c r="AW2" s="521"/>
      <c r="AX2" s="521"/>
      <c r="AY2" s="522"/>
    </row>
    <row r="3" spans="2:58" ht="6.75" hidden="1" customHeight="1" thickBot="1" x14ac:dyDescent="0.45">
      <c r="B3" s="317"/>
      <c r="G3" s="2"/>
      <c r="J3" s="11"/>
      <c r="L3" s="2"/>
      <c r="M3" s="11"/>
      <c r="N3" s="3"/>
      <c r="O3" s="11"/>
      <c r="Q3" s="2"/>
      <c r="T3" s="2"/>
      <c r="V3" s="3"/>
      <c r="W3" s="11"/>
      <c r="X3" s="2"/>
      <c r="Z3" s="2"/>
      <c r="AA3" s="11"/>
      <c r="AB3" s="2"/>
      <c r="AC3" s="11"/>
      <c r="AD3" s="3"/>
      <c r="AG3" s="2"/>
      <c r="AH3" s="2"/>
      <c r="AK3" s="11"/>
      <c r="AL3" s="2"/>
      <c r="AN3" s="2"/>
      <c r="AO3" s="11"/>
      <c r="AP3" s="2"/>
      <c r="AQ3" s="11"/>
      <c r="AR3" s="3"/>
      <c r="AU3" s="2"/>
      <c r="AV3" s="2"/>
      <c r="AY3" s="11"/>
      <c r="AZ3" s="372"/>
      <c r="BE3" s="11"/>
      <c r="BF3" s="11"/>
    </row>
    <row r="4" spans="2:58" s="1" customFormat="1" ht="20.25" customHeight="1" x14ac:dyDescent="0.3">
      <c r="B4" s="358"/>
      <c r="J4" s="12"/>
      <c r="M4" s="12"/>
      <c r="N4" s="359"/>
      <c r="O4" s="12"/>
      <c r="R4" s="376" t="s">
        <v>125</v>
      </c>
      <c r="S4" s="377"/>
      <c r="T4" s="378">
        <f>IF(T12&gt;0,$E22-S22,0)</f>
        <v>0</v>
      </c>
      <c r="U4" s="12"/>
      <c r="V4" s="359"/>
      <c r="W4" s="12"/>
      <c r="Y4" s="376" t="s">
        <v>125</v>
      </c>
      <c r="Z4" s="377"/>
      <c r="AA4" s="378">
        <f>IF(AA12&gt;0,$E22-Z22,0)</f>
        <v>0</v>
      </c>
      <c r="AC4" s="12"/>
      <c r="AD4" s="359"/>
      <c r="AE4" s="12"/>
      <c r="AF4" s="376" t="s">
        <v>125</v>
      </c>
      <c r="AG4" s="377"/>
      <c r="AH4" s="378">
        <f>IF(AH12&gt;0,$E22-AG22,0)</f>
        <v>0</v>
      </c>
      <c r="AI4" s="12"/>
      <c r="AK4" s="12"/>
      <c r="AM4" s="376" t="s">
        <v>125</v>
      </c>
      <c r="AN4" s="377"/>
      <c r="AO4" s="378">
        <f>IF(AO12&gt;0,$E22-AN22,0)</f>
        <v>0</v>
      </c>
      <c r="AQ4" s="12"/>
      <c r="AR4" s="359"/>
      <c r="AS4" s="12"/>
      <c r="AT4" s="376" t="s">
        <v>125</v>
      </c>
      <c r="AU4" s="377"/>
      <c r="AV4" s="378">
        <f>IF(AV12&gt;0,$E22-AU22,0)</f>
        <v>0</v>
      </c>
      <c r="AW4" s="12"/>
      <c r="AY4" s="12"/>
      <c r="AZ4" s="373"/>
      <c r="BA4" s="12"/>
      <c r="BE4" s="12"/>
      <c r="BF4" s="12"/>
    </row>
    <row r="5" spans="2:58" s="1" customFormat="1" ht="20.25" customHeight="1" thickBot="1" x14ac:dyDescent="0.35">
      <c r="B5" s="358"/>
      <c r="J5" s="12"/>
      <c r="M5" s="12"/>
      <c r="N5" s="359"/>
      <c r="O5" s="12"/>
      <c r="R5" s="379" t="s">
        <v>126</v>
      </c>
      <c r="S5" s="380"/>
      <c r="T5" s="381">
        <f>IF(T12&gt;0,$H22-R22,0)</f>
        <v>0</v>
      </c>
      <c r="U5" s="12"/>
      <c r="V5" s="359"/>
      <c r="W5" s="12"/>
      <c r="Y5" s="379" t="s">
        <v>126</v>
      </c>
      <c r="Z5" s="380"/>
      <c r="AA5" s="381">
        <f>IF(AA12&gt;0,$H22-Y22,0)</f>
        <v>0</v>
      </c>
      <c r="AC5" s="12"/>
      <c r="AD5" s="359"/>
      <c r="AE5" s="12"/>
      <c r="AF5" s="379" t="s">
        <v>126</v>
      </c>
      <c r="AG5" s="380"/>
      <c r="AH5" s="381">
        <f>IF(AH12&gt;0,$H22-AF22,0)</f>
        <v>0</v>
      </c>
      <c r="AI5" s="12"/>
      <c r="AK5" s="12"/>
      <c r="AM5" s="379" t="s">
        <v>126</v>
      </c>
      <c r="AN5" s="380"/>
      <c r="AO5" s="381">
        <f>IF(AO12&gt;0,$H22-AM22,0)</f>
        <v>0</v>
      </c>
      <c r="AQ5" s="12"/>
      <c r="AR5" s="359"/>
      <c r="AS5" s="12"/>
      <c r="AT5" s="379" t="s">
        <v>126</v>
      </c>
      <c r="AU5" s="380"/>
      <c r="AV5" s="381">
        <f>IF(AV12&gt;0,$H22-AT22,0)</f>
        <v>0</v>
      </c>
      <c r="AW5" s="12"/>
      <c r="AY5" s="12"/>
      <c r="AZ5" s="373"/>
      <c r="BA5" s="12"/>
      <c r="BE5" s="12"/>
      <c r="BF5" s="12"/>
    </row>
    <row r="6" spans="2:58" ht="6.75" customHeight="1" thickBot="1" x14ac:dyDescent="0.45">
      <c r="B6" s="317"/>
      <c r="G6" s="2"/>
      <c r="J6" s="11"/>
      <c r="L6" s="2"/>
      <c r="M6" s="11"/>
      <c r="N6" s="3"/>
      <c r="O6" s="11"/>
      <c r="Q6" s="2"/>
      <c r="T6" s="2"/>
      <c r="V6" s="3"/>
      <c r="W6" s="11"/>
      <c r="X6" s="2"/>
      <c r="Z6" s="2"/>
      <c r="AA6" s="11"/>
      <c r="AB6" s="2"/>
      <c r="AC6" s="11"/>
      <c r="AD6" s="3"/>
      <c r="AG6" s="2"/>
      <c r="AH6" s="2"/>
      <c r="AK6" s="11"/>
      <c r="AL6" s="2"/>
      <c r="AN6" s="2"/>
      <c r="AO6" s="11"/>
      <c r="AP6" s="2"/>
      <c r="AQ6" s="11"/>
      <c r="AR6" s="3"/>
      <c r="AU6" s="2"/>
      <c r="AV6" s="2"/>
      <c r="AY6" s="11"/>
      <c r="AZ6" s="372"/>
      <c r="BE6" s="11"/>
      <c r="BF6" s="11"/>
    </row>
    <row r="7" spans="2:58" ht="9.75" customHeight="1" x14ac:dyDescent="0.35">
      <c r="B7" s="16"/>
      <c r="C7" s="17"/>
      <c r="D7" s="17"/>
      <c r="E7" s="17"/>
      <c r="F7" s="17"/>
      <c r="G7" s="332"/>
      <c r="H7" s="17"/>
      <c r="I7" s="17"/>
      <c r="J7" s="500" t="s">
        <v>6</v>
      </c>
      <c r="K7" s="512" t="s">
        <v>8</v>
      </c>
      <c r="L7" s="249">
        <v>300000</v>
      </c>
      <c r="M7" s="515" t="s">
        <v>7</v>
      </c>
      <c r="O7" s="500" t="s">
        <v>107</v>
      </c>
      <c r="P7" s="500" t="s">
        <v>95</v>
      </c>
      <c r="R7" s="512" t="s">
        <v>8</v>
      </c>
      <c r="S7" s="249">
        <v>300000</v>
      </c>
      <c r="T7" s="515" t="s">
        <v>7</v>
      </c>
      <c r="V7" s="500" t="s">
        <v>107</v>
      </c>
      <c r="W7" s="500" t="s">
        <v>95</v>
      </c>
      <c r="Y7" s="512" t="s">
        <v>8</v>
      </c>
      <c r="Z7" s="249">
        <v>300000</v>
      </c>
      <c r="AA7" s="515" t="s">
        <v>7</v>
      </c>
      <c r="AC7" s="500" t="s">
        <v>107</v>
      </c>
      <c r="AD7" s="500" t="s">
        <v>95</v>
      </c>
      <c r="AF7" s="512" t="s">
        <v>8</v>
      </c>
      <c r="AG7" s="249">
        <v>300000</v>
      </c>
      <c r="AH7" s="515" t="s">
        <v>7</v>
      </c>
      <c r="AJ7" s="500" t="s">
        <v>107</v>
      </c>
      <c r="AK7" s="500" t="s">
        <v>95</v>
      </c>
      <c r="AM7" s="512" t="s">
        <v>8</v>
      </c>
      <c r="AN7" s="249">
        <v>300000</v>
      </c>
      <c r="AO7" s="515" t="s">
        <v>7</v>
      </c>
      <c r="AQ7" s="500" t="s">
        <v>107</v>
      </c>
      <c r="AR7" s="500" t="s">
        <v>95</v>
      </c>
      <c r="AT7" s="512" t="s">
        <v>8</v>
      </c>
      <c r="AU7" s="249">
        <v>300000</v>
      </c>
      <c r="AV7" s="515" t="s">
        <v>7</v>
      </c>
      <c r="AX7" s="500" t="s">
        <v>107</v>
      </c>
      <c r="AY7" s="500" t="s">
        <v>95</v>
      </c>
      <c r="BB7" s="503" t="s">
        <v>119</v>
      </c>
    </row>
    <row r="8" spans="2:58" ht="25.5" customHeight="1" x14ac:dyDescent="0.35">
      <c r="B8" s="509" t="s">
        <v>17</v>
      </c>
      <c r="C8" s="510"/>
      <c r="D8" s="510"/>
      <c r="E8" s="510"/>
      <c r="F8" s="510"/>
      <c r="G8" s="510"/>
      <c r="H8" s="510"/>
      <c r="I8" s="511"/>
      <c r="J8" s="501"/>
      <c r="K8" s="513"/>
      <c r="L8" s="172">
        <v>3000</v>
      </c>
      <c r="M8" s="516"/>
      <c r="O8" s="501"/>
      <c r="P8" s="501"/>
      <c r="R8" s="513"/>
      <c r="S8" s="172">
        <v>3000</v>
      </c>
      <c r="T8" s="516"/>
      <c r="V8" s="501"/>
      <c r="W8" s="501"/>
      <c r="Y8" s="513"/>
      <c r="Z8" s="172">
        <v>3000</v>
      </c>
      <c r="AA8" s="516"/>
      <c r="AC8" s="501"/>
      <c r="AD8" s="501"/>
      <c r="AF8" s="513"/>
      <c r="AG8" s="172">
        <v>3000</v>
      </c>
      <c r="AH8" s="516"/>
      <c r="AJ8" s="501"/>
      <c r="AK8" s="501"/>
      <c r="AM8" s="513"/>
      <c r="AN8" s="172">
        <v>3000</v>
      </c>
      <c r="AO8" s="516"/>
      <c r="AQ8" s="501"/>
      <c r="AR8" s="501"/>
      <c r="AT8" s="513"/>
      <c r="AU8" s="172">
        <v>3000</v>
      </c>
      <c r="AV8" s="516"/>
      <c r="AX8" s="501"/>
      <c r="AY8" s="501"/>
      <c r="BB8" s="504"/>
    </row>
    <row r="9" spans="2:58" ht="41.25" customHeight="1" x14ac:dyDescent="0.4">
      <c r="B9" s="18"/>
      <c r="C9" s="250"/>
      <c r="D9" s="250"/>
      <c r="E9" s="129" t="s">
        <v>109</v>
      </c>
      <c r="F9" s="130" t="s">
        <v>9</v>
      </c>
      <c r="G9" s="333"/>
      <c r="H9" s="130" t="s">
        <v>5</v>
      </c>
      <c r="I9" s="21"/>
      <c r="J9" s="501"/>
      <c r="K9" s="513"/>
      <c r="L9" s="173"/>
      <c r="M9" s="516"/>
      <c r="O9" s="501"/>
      <c r="P9" s="501"/>
      <c r="R9" s="513"/>
      <c r="S9" s="173"/>
      <c r="T9" s="516"/>
      <c r="V9" s="501"/>
      <c r="W9" s="501"/>
      <c r="Y9" s="513"/>
      <c r="Z9" s="173"/>
      <c r="AA9" s="516"/>
      <c r="AC9" s="501"/>
      <c r="AD9" s="501"/>
      <c r="AF9" s="513"/>
      <c r="AG9" s="173"/>
      <c r="AH9" s="516"/>
      <c r="AJ9" s="501"/>
      <c r="AK9" s="501"/>
      <c r="AM9" s="513"/>
      <c r="AN9" s="173"/>
      <c r="AO9" s="516"/>
      <c r="AQ9" s="501"/>
      <c r="AR9" s="501"/>
      <c r="AT9" s="513"/>
      <c r="AU9" s="173"/>
      <c r="AV9" s="516"/>
      <c r="AX9" s="501"/>
      <c r="AY9" s="501"/>
      <c r="BB9" s="504"/>
    </row>
    <row r="10" spans="2:58" s="1" customFormat="1" ht="28.5" customHeight="1" x14ac:dyDescent="0.4">
      <c r="B10" s="18"/>
      <c r="C10" s="250"/>
      <c r="D10" s="250"/>
      <c r="E10" s="175">
        <v>0</v>
      </c>
      <c r="F10" s="176" t="s">
        <v>10</v>
      </c>
      <c r="G10" s="334"/>
      <c r="H10" s="133">
        <f>L11</f>
        <v>0</v>
      </c>
      <c r="I10" s="20"/>
      <c r="J10" s="501"/>
      <c r="K10" s="513"/>
      <c r="L10" s="173">
        <f>IF(($E10=0),IF(M21&gt;0,1,0),0)</f>
        <v>0</v>
      </c>
      <c r="M10" s="516"/>
      <c r="N10" s="12"/>
      <c r="O10" s="501"/>
      <c r="P10" s="501"/>
      <c r="Q10" s="12"/>
      <c r="R10" s="513"/>
      <c r="S10" s="173">
        <f>IF(($E10=0),IF(T21&gt;0,1,0),0)</f>
        <v>0</v>
      </c>
      <c r="T10" s="516"/>
      <c r="U10" s="12"/>
      <c r="V10" s="501"/>
      <c r="W10" s="501"/>
      <c r="X10" s="12"/>
      <c r="Y10" s="513"/>
      <c r="Z10" s="173">
        <f>IF(($E10=0),IF(AA21&gt;0,1,0),0)</f>
        <v>0</v>
      </c>
      <c r="AA10" s="516"/>
      <c r="AB10" s="12"/>
      <c r="AC10" s="501"/>
      <c r="AD10" s="501"/>
      <c r="AE10" s="12"/>
      <c r="AF10" s="513"/>
      <c r="AG10" s="173">
        <f>IF(($E10=0),IF(AH21&gt;0,1,0),0)</f>
        <v>0</v>
      </c>
      <c r="AH10" s="516"/>
      <c r="AI10" s="12"/>
      <c r="AJ10" s="501"/>
      <c r="AK10" s="501"/>
      <c r="AL10" s="12"/>
      <c r="AM10" s="513"/>
      <c r="AN10" s="173">
        <f>IF(($E10=0),IF(AO21&gt;0,1,0),0)</f>
        <v>0</v>
      </c>
      <c r="AO10" s="516"/>
      <c r="AP10" s="12"/>
      <c r="AQ10" s="501"/>
      <c r="AR10" s="501"/>
      <c r="AS10" s="12"/>
      <c r="AT10" s="513"/>
      <c r="AU10" s="173">
        <f>IF(($E10=0),IF(AV21&gt;0,1,0),0)</f>
        <v>0</v>
      </c>
      <c r="AV10" s="516"/>
      <c r="AW10" s="12"/>
      <c r="AX10" s="501"/>
      <c r="AY10" s="501"/>
      <c r="AZ10" s="374"/>
      <c r="BA10" s="12"/>
      <c r="BB10" s="504"/>
    </row>
    <row r="11" spans="2:58" s="1" customFormat="1" ht="18" customHeight="1" thickBot="1" x14ac:dyDescent="0.35">
      <c r="B11" s="18"/>
      <c r="C11" s="19"/>
      <c r="D11" s="19"/>
      <c r="E11" s="19"/>
      <c r="F11" s="19"/>
      <c r="G11" s="335"/>
      <c r="H11" s="19"/>
      <c r="I11" s="20"/>
      <c r="J11" s="502"/>
      <c r="K11" s="514"/>
      <c r="L11" s="166">
        <f>IF($E10&gt;0,L7+$E10*L8,0)</f>
        <v>0</v>
      </c>
      <c r="M11" s="517"/>
      <c r="N11" s="12"/>
      <c r="O11" s="502"/>
      <c r="P11" s="502"/>
      <c r="Q11" s="12"/>
      <c r="R11" s="514"/>
      <c r="S11" s="166">
        <f>IF($E10&gt;0,S7+$E10*S8,0)</f>
        <v>0</v>
      </c>
      <c r="T11" s="517"/>
      <c r="U11" s="12"/>
      <c r="V11" s="502"/>
      <c r="W11" s="502"/>
      <c r="X11" s="12"/>
      <c r="Y11" s="514"/>
      <c r="Z11" s="166">
        <f>IF($E10&gt;0,Z7+$E10*Z8,0)</f>
        <v>0</v>
      </c>
      <c r="AA11" s="517"/>
      <c r="AB11" s="12"/>
      <c r="AC11" s="502"/>
      <c r="AD11" s="502"/>
      <c r="AE11" s="12"/>
      <c r="AF11" s="514"/>
      <c r="AG11" s="166">
        <f>IF($E10&gt;0,AG7+$E10*AG8,0)</f>
        <v>0</v>
      </c>
      <c r="AH11" s="517"/>
      <c r="AI11" s="12"/>
      <c r="AJ11" s="502"/>
      <c r="AK11" s="502"/>
      <c r="AL11" s="12"/>
      <c r="AM11" s="514"/>
      <c r="AN11" s="166">
        <f>IF($E10&gt;0,AN7+$E10*AN8,0)</f>
        <v>0</v>
      </c>
      <c r="AO11" s="517"/>
      <c r="AP11" s="12"/>
      <c r="AQ11" s="502"/>
      <c r="AR11" s="502"/>
      <c r="AS11" s="12"/>
      <c r="AT11" s="514"/>
      <c r="AU11" s="166">
        <f>IF($E10&gt;0,AU7+$E10*AU8,0)</f>
        <v>0</v>
      </c>
      <c r="AV11" s="517"/>
      <c r="AW11" s="12"/>
      <c r="AX11" s="502"/>
      <c r="AY11" s="502"/>
      <c r="AZ11" s="374"/>
      <c r="BA11" s="12"/>
      <c r="BB11" s="505"/>
    </row>
    <row r="12" spans="2:58" s="1" customFormat="1" ht="19.8" thickBot="1" x14ac:dyDescent="0.35">
      <c r="B12" s="259" t="s">
        <v>26</v>
      </c>
      <c r="C12" s="260"/>
      <c r="D12" s="260"/>
      <c r="E12" s="260"/>
      <c r="F12" s="260"/>
      <c r="G12" s="336"/>
      <c r="H12" s="284"/>
      <c r="I12" s="260"/>
      <c r="J12" s="191"/>
      <c r="K12" s="191"/>
      <c r="L12" s="30">
        <f>L21</f>
        <v>0</v>
      </c>
      <c r="M12" s="31">
        <f>M21</f>
        <v>0</v>
      </c>
      <c r="N12" s="12"/>
      <c r="Q12" s="12"/>
      <c r="R12" s="339"/>
      <c r="S12" s="30">
        <f>S21</f>
        <v>0</v>
      </c>
      <c r="T12" s="31">
        <f>T21</f>
        <v>0</v>
      </c>
      <c r="U12" s="12"/>
      <c r="X12" s="12"/>
      <c r="Y12" s="339"/>
      <c r="Z12" s="30">
        <f>Z21</f>
        <v>0</v>
      </c>
      <c r="AA12" s="31">
        <f>AA21</f>
        <v>0</v>
      </c>
      <c r="AB12" s="12"/>
      <c r="AE12" s="12"/>
      <c r="AF12" s="339"/>
      <c r="AG12" s="30">
        <f>AG21</f>
        <v>0</v>
      </c>
      <c r="AH12" s="31">
        <f>AH21</f>
        <v>0</v>
      </c>
      <c r="AI12" s="12"/>
      <c r="AL12" s="12"/>
      <c r="AM12" s="339"/>
      <c r="AN12" s="30">
        <f>AN21</f>
        <v>0</v>
      </c>
      <c r="AO12" s="31">
        <f>AO21</f>
        <v>0</v>
      </c>
      <c r="AP12" s="12"/>
      <c r="AS12" s="12"/>
      <c r="AT12" s="339"/>
      <c r="AU12" s="30">
        <f>AU21</f>
        <v>0</v>
      </c>
      <c r="AV12" s="31">
        <f>AV21</f>
        <v>0</v>
      </c>
      <c r="AW12" s="12"/>
      <c r="AZ12" s="374"/>
      <c r="BA12" s="12"/>
    </row>
    <row r="13" spans="2:58" s="1" customFormat="1" ht="45" customHeight="1" thickBot="1" x14ac:dyDescent="0.35">
      <c r="B13" s="22" t="s">
        <v>37</v>
      </c>
      <c r="C13" s="404" t="s">
        <v>38</v>
      </c>
      <c r="D13" s="318">
        <v>152</v>
      </c>
      <c r="E13" s="518" t="s">
        <v>47</v>
      </c>
      <c r="F13" s="518"/>
      <c r="G13" s="518"/>
      <c r="H13" s="518"/>
      <c r="I13" s="519"/>
      <c r="J13" s="23">
        <v>411</v>
      </c>
      <c r="K13" s="290">
        <f>IF($F$10="Ano",0,INT(P13/12*1720*O13))</f>
        <v>0</v>
      </c>
      <c r="L13" s="145">
        <f t="shared" ref="L13:L15" si="0">K13</f>
        <v>0</v>
      </c>
      <c r="M13" s="26">
        <f t="shared" ref="M13:M20" si="1">J13*L13</f>
        <v>0</v>
      </c>
      <c r="N13" s="12"/>
      <c r="O13" s="282">
        <v>0</v>
      </c>
      <c r="P13" s="255">
        <v>0</v>
      </c>
      <c r="Q13" s="12"/>
      <c r="R13" s="290">
        <f>IF($F$10="Ano",0,INT(W13/12*1720*V13))</f>
        <v>0</v>
      </c>
      <c r="S13" s="338">
        <f t="shared" ref="S13:S15" si="2">R13</f>
        <v>0</v>
      </c>
      <c r="T13" s="26">
        <f>$J13*S13</f>
        <v>0</v>
      </c>
      <c r="U13" s="12"/>
      <c r="V13" s="406">
        <v>0</v>
      </c>
      <c r="W13" s="255">
        <v>0</v>
      </c>
      <c r="X13" s="12"/>
      <c r="Y13" s="290">
        <f>IF($F$10="Ano",0,INT(AD13/12*1720*AC13))</f>
        <v>0</v>
      </c>
      <c r="Z13" s="145">
        <f t="shared" ref="Z13:Z15" si="3">Y13</f>
        <v>0</v>
      </c>
      <c r="AA13" s="26">
        <f>$J13*Z13</f>
        <v>0</v>
      </c>
      <c r="AB13" s="12"/>
      <c r="AC13" s="406">
        <v>0</v>
      </c>
      <c r="AD13" s="255">
        <v>0</v>
      </c>
      <c r="AE13" s="12"/>
      <c r="AF13" s="290">
        <f>IF($F$10="Ano",0,INT(AK13/12*1720*AJ13))</f>
        <v>0</v>
      </c>
      <c r="AG13" s="145">
        <f t="shared" ref="AG13:AG15" si="4">AF13</f>
        <v>0</v>
      </c>
      <c r="AH13" s="26">
        <f>$J13*AG13</f>
        <v>0</v>
      </c>
      <c r="AI13" s="12"/>
      <c r="AJ13" s="406">
        <v>0</v>
      </c>
      <c r="AK13" s="255">
        <v>0</v>
      </c>
      <c r="AL13" s="12"/>
      <c r="AM13" s="290">
        <f>IF($F$10="Ano",0,INT(AR13/12*1720*AQ13))</f>
        <v>0</v>
      </c>
      <c r="AN13" s="145">
        <f t="shared" ref="AN13:AN15" si="5">AM13</f>
        <v>0</v>
      </c>
      <c r="AO13" s="26">
        <f>$J13*AN13</f>
        <v>0</v>
      </c>
      <c r="AP13" s="12"/>
      <c r="AQ13" s="406">
        <v>0</v>
      </c>
      <c r="AR13" s="255">
        <v>0</v>
      </c>
      <c r="AS13" s="12"/>
      <c r="AT13" s="290">
        <f>IF($F$10="Ano",0,INT(AY13/12*1720*AX13))</f>
        <v>0</v>
      </c>
      <c r="AU13" s="145">
        <f t="shared" ref="AU13:AU15" si="6">AT13</f>
        <v>0</v>
      </c>
      <c r="AV13" s="26">
        <f>$J13*AU13</f>
        <v>0</v>
      </c>
      <c r="AW13" s="12"/>
      <c r="AX13" s="406">
        <v>0</v>
      </c>
      <c r="AY13" s="255">
        <v>0</v>
      </c>
      <c r="AZ13" s="374">
        <f>IF(M13=0,IF((T13+AA13+AH13+AO13+AV13)&gt;0,IF(LEN(BB13)&lt;6,1,0),0),0)</f>
        <v>0</v>
      </c>
      <c r="BA13" s="12"/>
      <c r="BB13" s="292"/>
    </row>
    <row r="14" spans="2:58" s="1" customFormat="1" ht="45" customHeight="1" thickBot="1" x14ac:dyDescent="0.35">
      <c r="B14" s="24" t="s">
        <v>39</v>
      </c>
      <c r="C14" s="383" t="s">
        <v>38</v>
      </c>
      <c r="D14" s="318">
        <v>152</v>
      </c>
      <c r="E14" s="506" t="s">
        <v>48</v>
      </c>
      <c r="F14" s="507"/>
      <c r="G14" s="507"/>
      <c r="H14" s="507"/>
      <c r="I14" s="508"/>
      <c r="J14" s="109">
        <v>524</v>
      </c>
      <c r="K14" s="291">
        <f>IF($F$10="Ano",0,INT(P14/12*1720*O14))</f>
        <v>0</v>
      </c>
      <c r="L14" s="145">
        <f t="shared" si="0"/>
        <v>0</v>
      </c>
      <c r="M14" s="27">
        <f t="shared" si="1"/>
        <v>0</v>
      </c>
      <c r="N14" s="12"/>
      <c r="O14" s="257">
        <v>0</v>
      </c>
      <c r="P14" s="257">
        <v>0</v>
      </c>
      <c r="Q14" s="12"/>
      <c r="R14" s="291">
        <f>IF($F$10="Ano",0,INT(W14/12*1720*V14))</f>
        <v>0</v>
      </c>
      <c r="S14" s="145">
        <f t="shared" si="2"/>
        <v>0</v>
      </c>
      <c r="T14" s="27">
        <f t="shared" ref="T14:T20" si="7">$J14*S14</f>
        <v>0</v>
      </c>
      <c r="U14" s="12"/>
      <c r="V14" s="406">
        <v>0</v>
      </c>
      <c r="W14" s="257">
        <v>0</v>
      </c>
      <c r="X14" s="12"/>
      <c r="Y14" s="291">
        <f>IF($F$10="Ano",0,INT(AD14/12*1720*AC14))</f>
        <v>0</v>
      </c>
      <c r="Z14" s="145">
        <f t="shared" si="3"/>
        <v>0</v>
      </c>
      <c r="AA14" s="27">
        <f t="shared" ref="AA14:AA20" si="8">$J14*Z14</f>
        <v>0</v>
      </c>
      <c r="AB14" s="12"/>
      <c r="AC14" s="406">
        <v>0</v>
      </c>
      <c r="AD14" s="257">
        <v>0</v>
      </c>
      <c r="AE14" s="12"/>
      <c r="AF14" s="291">
        <f>IF($F$10="Ano",0,INT(AK14/12*1720*AJ14))</f>
        <v>0</v>
      </c>
      <c r="AG14" s="145">
        <f t="shared" si="4"/>
        <v>0</v>
      </c>
      <c r="AH14" s="27">
        <f t="shared" ref="AH14:AH20" si="9">$J14*AG14</f>
        <v>0</v>
      </c>
      <c r="AI14" s="12"/>
      <c r="AJ14" s="406">
        <v>0</v>
      </c>
      <c r="AK14" s="257">
        <v>0</v>
      </c>
      <c r="AL14" s="12"/>
      <c r="AM14" s="291">
        <f>IF($F$10="Ano",0,INT(AR14/12*1720*AQ14))</f>
        <v>0</v>
      </c>
      <c r="AN14" s="145">
        <f t="shared" si="5"/>
        <v>0</v>
      </c>
      <c r="AO14" s="27">
        <f t="shared" ref="AO14:AO20" si="10">$J14*AN14</f>
        <v>0</v>
      </c>
      <c r="AP14" s="12"/>
      <c r="AQ14" s="406">
        <v>0</v>
      </c>
      <c r="AR14" s="257">
        <v>0</v>
      </c>
      <c r="AS14" s="12"/>
      <c r="AT14" s="291">
        <f>IF($F$10="Ano",0,INT(AY14/12*1720*AX14))</f>
        <v>0</v>
      </c>
      <c r="AU14" s="145">
        <f t="shared" si="6"/>
        <v>0</v>
      </c>
      <c r="AV14" s="27">
        <f t="shared" ref="AV14:AV20" si="11">$J14*AU14</f>
        <v>0</v>
      </c>
      <c r="AW14" s="12"/>
      <c r="AX14" s="406">
        <v>0</v>
      </c>
      <c r="AY14" s="257">
        <v>0</v>
      </c>
      <c r="AZ14" s="374">
        <f t="shared" ref="AZ14:AZ20" si="12">IF(M14=0,IF((T14+AA14+AH14+AO14+AV14)&gt;0,IF(LEN(BB14)&lt;6,1,0),0),0)</f>
        <v>0</v>
      </c>
      <c r="BA14" s="12"/>
      <c r="BB14" s="293"/>
    </row>
    <row r="15" spans="2:58" s="1" customFormat="1" ht="45" customHeight="1" thickBot="1" x14ac:dyDescent="0.35">
      <c r="B15" s="24" t="s">
        <v>40</v>
      </c>
      <c r="C15" s="383" t="s">
        <v>38</v>
      </c>
      <c r="D15" s="318">
        <v>152</v>
      </c>
      <c r="E15" s="506" t="s">
        <v>49</v>
      </c>
      <c r="F15" s="507"/>
      <c r="G15" s="507"/>
      <c r="H15" s="507"/>
      <c r="I15" s="508"/>
      <c r="J15" s="25">
        <v>474</v>
      </c>
      <c r="K15" s="291">
        <f>INT(P15/12*1720*O15)</f>
        <v>0</v>
      </c>
      <c r="L15" s="145">
        <f t="shared" si="0"/>
        <v>0</v>
      </c>
      <c r="M15" s="27">
        <f t="shared" si="1"/>
        <v>0</v>
      </c>
      <c r="N15" s="12"/>
      <c r="O15" s="257">
        <v>0</v>
      </c>
      <c r="P15" s="257">
        <v>0</v>
      </c>
      <c r="Q15" s="12"/>
      <c r="R15" s="291">
        <f>INT(W15/12*1720*V15)</f>
        <v>0</v>
      </c>
      <c r="S15" s="145">
        <f t="shared" si="2"/>
        <v>0</v>
      </c>
      <c r="T15" s="27">
        <f t="shared" si="7"/>
        <v>0</v>
      </c>
      <c r="U15" s="12"/>
      <c r="V15" s="407">
        <v>0</v>
      </c>
      <c r="W15" s="257">
        <v>0</v>
      </c>
      <c r="X15" s="12"/>
      <c r="Y15" s="291">
        <f>INT(AD15/12*1720*AC15)</f>
        <v>0</v>
      </c>
      <c r="Z15" s="145">
        <f t="shared" si="3"/>
        <v>0</v>
      </c>
      <c r="AA15" s="27">
        <f t="shared" si="8"/>
        <v>0</v>
      </c>
      <c r="AB15" s="12"/>
      <c r="AC15" s="407">
        <v>0</v>
      </c>
      <c r="AD15" s="257">
        <v>0</v>
      </c>
      <c r="AE15" s="12"/>
      <c r="AF15" s="291">
        <f>INT(AK15/12*1720*AJ15)</f>
        <v>0</v>
      </c>
      <c r="AG15" s="145">
        <f t="shared" si="4"/>
        <v>0</v>
      </c>
      <c r="AH15" s="27">
        <f t="shared" si="9"/>
        <v>0</v>
      </c>
      <c r="AI15" s="12"/>
      <c r="AJ15" s="407">
        <v>0</v>
      </c>
      <c r="AK15" s="257">
        <v>0</v>
      </c>
      <c r="AL15" s="12"/>
      <c r="AM15" s="291">
        <f>INT(AR15/12*1720*AQ15)</f>
        <v>0</v>
      </c>
      <c r="AN15" s="145">
        <f t="shared" si="5"/>
        <v>0</v>
      </c>
      <c r="AO15" s="27">
        <f t="shared" si="10"/>
        <v>0</v>
      </c>
      <c r="AP15" s="12"/>
      <c r="AQ15" s="407">
        <v>0</v>
      </c>
      <c r="AR15" s="257">
        <v>0</v>
      </c>
      <c r="AS15" s="12"/>
      <c r="AT15" s="291">
        <f>INT(AY15/12*1720*AX15)</f>
        <v>0</v>
      </c>
      <c r="AU15" s="145">
        <f t="shared" si="6"/>
        <v>0</v>
      </c>
      <c r="AV15" s="27">
        <f t="shared" si="11"/>
        <v>0</v>
      </c>
      <c r="AW15" s="12"/>
      <c r="AX15" s="407">
        <v>0</v>
      </c>
      <c r="AY15" s="257">
        <v>0</v>
      </c>
      <c r="AZ15" s="374">
        <f t="shared" si="12"/>
        <v>0</v>
      </c>
      <c r="BA15" s="12"/>
      <c r="BB15" s="293"/>
    </row>
    <row r="16" spans="2:58" s="1" customFormat="1" ht="45" customHeight="1" x14ac:dyDescent="0.3">
      <c r="B16" s="24" t="s">
        <v>41</v>
      </c>
      <c r="C16" s="383" t="s">
        <v>42</v>
      </c>
      <c r="D16" s="319">
        <v>148</v>
      </c>
      <c r="E16" s="506" t="s">
        <v>50</v>
      </c>
      <c r="F16" s="507"/>
      <c r="G16" s="507"/>
      <c r="H16" s="507"/>
      <c r="I16" s="508"/>
      <c r="J16" s="25">
        <v>3925</v>
      </c>
      <c r="K16" s="289">
        <v>0</v>
      </c>
      <c r="L16" s="145">
        <f>K16</f>
        <v>0</v>
      </c>
      <c r="M16" s="27">
        <f t="shared" si="1"/>
        <v>0</v>
      </c>
      <c r="N16" s="12"/>
      <c r="Q16" s="12"/>
      <c r="R16" s="329">
        <v>0</v>
      </c>
      <c r="S16" s="145">
        <f>R16</f>
        <v>0</v>
      </c>
      <c r="T16" s="27">
        <f t="shared" si="7"/>
        <v>0</v>
      </c>
      <c r="U16" s="12"/>
      <c r="X16" s="12"/>
      <c r="Y16" s="329">
        <v>0</v>
      </c>
      <c r="Z16" s="145">
        <f>Y16</f>
        <v>0</v>
      </c>
      <c r="AA16" s="27">
        <f t="shared" si="8"/>
        <v>0</v>
      </c>
      <c r="AB16" s="12"/>
      <c r="AE16" s="12"/>
      <c r="AF16" s="329">
        <v>0</v>
      </c>
      <c r="AG16" s="145">
        <f>AF16</f>
        <v>0</v>
      </c>
      <c r="AH16" s="27">
        <f t="shared" si="9"/>
        <v>0</v>
      </c>
      <c r="AI16" s="12"/>
      <c r="AL16" s="12"/>
      <c r="AM16" s="329">
        <v>0</v>
      </c>
      <c r="AN16" s="145">
        <f>AM16</f>
        <v>0</v>
      </c>
      <c r="AO16" s="27">
        <f t="shared" si="10"/>
        <v>0</v>
      </c>
      <c r="AP16" s="12"/>
      <c r="AS16" s="12"/>
      <c r="AT16" s="329">
        <v>0</v>
      </c>
      <c r="AU16" s="145">
        <f>AT16</f>
        <v>0</v>
      </c>
      <c r="AV16" s="27">
        <f t="shared" si="11"/>
        <v>0</v>
      </c>
      <c r="AW16" s="12"/>
      <c r="AZ16" s="374">
        <f t="shared" si="12"/>
        <v>0</v>
      </c>
      <c r="BA16" s="12"/>
      <c r="BB16" s="293"/>
    </row>
    <row r="17" spans="2:54" s="1" customFormat="1" ht="45" customHeight="1" x14ac:dyDescent="0.3">
      <c r="B17" s="24" t="s">
        <v>43</v>
      </c>
      <c r="C17" s="383" t="s">
        <v>42</v>
      </c>
      <c r="D17" s="319">
        <v>148</v>
      </c>
      <c r="E17" s="506" t="s">
        <v>51</v>
      </c>
      <c r="F17" s="507"/>
      <c r="G17" s="507"/>
      <c r="H17" s="507"/>
      <c r="I17" s="508"/>
      <c r="J17" s="25">
        <v>3925</v>
      </c>
      <c r="K17" s="289">
        <v>0</v>
      </c>
      <c r="L17" s="145">
        <f>K17</f>
        <v>0</v>
      </c>
      <c r="M17" s="27">
        <f t="shared" si="1"/>
        <v>0</v>
      </c>
      <c r="N17" s="12"/>
      <c r="Q17" s="12"/>
      <c r="R17" s="329">
        <v>0</v>
      </c>
      <c r="S17" s="145">
        <f>R17</f>
        <v>0</v>
      </c>
      <c r="T17" s="27">
        <f t="shared" si="7"/>
        <v>0</v>
      </c>
      <c r="U17" s="12"/>
      <c r="X17" s="12"/>
      <c r="Y17" s="329">
        <v>0</v>
      </c>
      <c r="Z17" s="145">
        <f>Y17</f>
        <v>0</v>
      </c>
      <c r="AA17" s="27">
        <f t="shared" si="8"/>
        <v>0</v>
      </c>
      <c r="AB17" s="12"/>
      <c r="AE17" s="12"/>
      <c r="AF17" s="329">
        <v>0</v>
      </c>
      <c r="AG17" s="145">
        <f>AF17</f>
        <v>0</v>
      </c>
      <c r="AH17" s="27">
        <f t="shared" si="9"/>
        <v>0</v>
      </c>
      <c r="AI17" s="12"/>
      <c r="AL17" s="12"/>
      <c r="AM17" s="329">
        <v>0</v>
      </c>
      <c r="AN17" s="145">
        <f>AM17</f>
        <v>0</v>
      </c>
      <c r="AO17" s="27">
        <f t="shared" si="10"/>
        <v>0</v>
      </c>
      <c r="AP17" s="12"/>
      <c r="AS17" s="12"/>
      <c r="AT17" s="329">
        <v>0</v>
      </c>
      <c r="AU17" s="145">
        <f>AT17</f>
        <v>0</v>
      </c>
      <c r="AV17" s="27">
        <f t="shared" si="11"/>
        <v>0</v>
      </c>
      <c r="AW17" s="12"/>
      <c r="AZ17" s="374">
        <f t="shared" si="12"/>
        <v>0</v>
      </c>
      <c r="BA17" s="12"/>
      <c r="BB17" s="293"/>
    </row>
    <row r="18" spans="2:54" s="1" customFormat="1" ht="45" customHeight="1" x14ac:dyDescent="0.3">
      <c r="B18" s="24" t="s">
        <v>44</v>
      </c>
      <c r="C18" s="383" t="s">
        <v>38</v>
      </c>
      <c r="D18" s="318">
        <v>152</v>
      </c>
      <c r="E18" s="506" t="s">
        <v>52</v>
      </c>
      <c r="F18" s="507"/>
      <c r="G18" s="507"/>
      <c r="H18" s="507"/>
      <c r="I18" s="508"/>
      <c r="J18" s="25">
        <v>40000</v>
      </c>
      <c r="K18" s="289">
        <v>0</v>
      </c>
      <c r="L18" s="145">
        <f>K18</f>
        <v>0</v>
      </c>
      <c r="M18" s="27">
        <f t="shared" si="1"/>
        <v>0</v>
      </c>
      <c r="N18" s="12"/>
      <c r="Q18" s="12"/>
      <c r="R18" s="329">
        <v>0</v>
      </c>
      <c r="S18" s="145">
        <f>R18</f>
        <v>0</v>
      </c>
      <c r="T18" s="27">
        <f t="shared" si="7"/>
        <v>0</v>
      </c>
      <c r="U18" s="12"/>
      <c r="X18" s="12"/>
      <c r="Y18" s="329">
        <v>0</v>
      </c>
      <c r="Z18" s="145">
        <f>Y18</f>
        <v>0</v>
      </c>
      <c r="AA18" s="27">
        <f t="shared" si="8"/>
        <v>0</v>
      </c>
      <c r="AB18" s="12"/>
      <c r="AE18" s="12"/>
      <c r="AF18" s="329">
        <v>0</v>
      </c>
      <c r="AG18" s="145">
        <f>AF18</f>
        <v>0</v>
      </c>
      <c r="AH18" s="27">
        <f t="shared" si="9"/>
        <v>0</v>
      </c>
      <c r="AI18" s="12"/>
      <c r="AL18" s="12"/>
      <c r="AM18" s="329">
        <v>0</v>
      </c>
      <c r="AN18" s="145">
        <f>AM18</f>
        <v>0</v>
      </c>
      <c r="AO18" s="27">
        <f t="shared" si="10"/>
        <v>0</v>
      </c>
      <c r="AP18" s="12"/>
      <c r="AS18" s="12"/>
      <c r="AT18" s="329">
        <v>0</v>
      </c>
      <c r="AU18" s="145">
        <f>AT18</f>
        <v>0</v>
      </c>
      <c r="AV18" s="27">
        <f t="shared" si="11"/>
        <v>0</v>
      </c>
      <c r="AW18" s="12"/>
      <c r="AZ18" s="374">
        <f t="shared" si="12"/>
        <v>0</v>
      </c>
      <c r="BA18" s="12"/>
      <c r="BB18" s="293"/>
    </row>
    <row r="19" spans="2:54" s="1" customFormat="1" ht="45" customHeight="1" x14ac:dyDescent="0.3">
      <c r="B19" s="24" t="s">
        <v>45</v>
      </c>
      <c r="C19" s="383" t="s">
        <v>38</v>
      </c>
      <c r="D19" s="318">
        <v>152</v>
      </c>
      <c r="E19" s="506" t="s">
        <v>53</v>
      </c>
      <c r="F19" s="507"/>
      <c r="G19" s="507"/>
      <c r="H19" s="507"/>
      <c r="I19" s="508"/>
      <c r="J19" s="25">
        <v>40000</v>
      </c>
      <c r="K19" s="289">
        <v>0</v>
      </c>
      <c r="L19" s="145">
        <f>K19</f>
        <v>0</v>
      </c>
      <c r="M19" s="27">
        <f t="shared" si="1"/>
        <v>0</v>
      </c>
      <c r="N19" s="12"/>
      <c r="Q19" s="12"/>
      <c r="R19" s="329">
        <v>0</v>
      </c>
      <c r="S19" s="145">
        <f>R19</f>
        <v>0</v>
      </c>
      <c r="T19" s="27">
        <f t="shared" si="7"/>
        <v>0</v>
      </c>
      <c r="U19" s="12"/>
      <c r="X19" s="12"/>
      <c r="Y19" s="329">
        <v>0</v>
      </c>
      <c r="Z19" s="145">
        <f>Y19</f>
        <v>0</v>
      </c>
      <c r="AA19" s="27">
        <f t="shared" si="8"/>
        <v>0</v>
      </c>
      <c r="AB19" s="12"/>
      <c r="AE19" s="12"/>
      <c r="AF19" s="329">
        <v>0</v>
      </c>
      <c r="AG19" s="145">
        <f>AF19</f>
        <v>0</v>
      </c>
      <c r="AH19" s="27">
        <f t="shared" si="9"/>
        <v>0</v>
      </c>
      <c r="AI19" s="12"/>
      <c r="AL19" s="12"/>
      <c r="AM19" s="329">
        <v>0</v>
      </c>
      <c r="AN19" s="145">
        <f>AM19</f>
        <v>0</v>
      </c>
      <c r="AO19" s="27">
        <f t="shared" si="10"/>
        <v>0</v>
      </c>
      <c r="AP19" s="12"/>
      <c r="AS19" s="12"/>
      <c r="AT19" s="329">
        <v>0</v>
      </c>
      <c r="AU19" s="145">
        <f>AT19</f>
        <v>0</v>
      </c>
      <c r="AV19" s="27">
        <f t="shared" si="11"/>
        <v>0</v>
      </c>
      <c r="AW19" s="12"/>
      <c r="AZ19" s="374">
        <f t="shared" si="12"/>
        <v>0</v>
      </c>
      <c r="BA19" s="12"/>
      <c r="BB19" s="293"/>
    </row>
    <row r="20" spans="2:54" s="1" customFormat="1" ht="45" customHeight="1" thickBot="1" x14ac:dyDescent="0.35">
      <c r="B20" s="24" t="s">
        <v>46</v>
      </c>
      <c r="C20" s="405" t="s">
        <v>38</v>
      </c>
      <c r="D20" s="318">
        <v>152</v>
      </c>
      <c r="E20" s="506" t="s">
        <v>54</v>
      </c>
      <c r="F20" s="507"/>
      <c r="G20" s="507"/>
      <c r="H20" s="507"/>
      <c r="I20" s="508"/>
      <c r="J20" s="25">
        <v>1463</v>
      </c>
      <c r="K20" s="289">
        <v>0</v>
      </c>
      <c r="L20" s="145">
        <f>K20</f>
        <v>0</v>
      </c>
      <c r="M20" s="27">
        <f t="shared" si="1"/>
        <v>0</v>
      </c>
      <c r="N20" s="12"/>
      <c r="Q20" s="12"/>
      <c r="R20" s="329">
        <v>0</v>
      </c>
      <c r="S20" s="145">
        <f>R20</f>
        <v>0</v>
      </c>
      <c r="T20" s="360">
        <f t="shared" si="7"/>
        <v>0</v>
      </c>
      <c r="U20" s="12"/>
      <c r="X20" s="12"/>
      <c r="Y20" s="329">
        <v>0</v>
      </c>
      <c r="Z20" s="145">
        <f>Y20</f>
        <v>0</v>
      </c>
      <c r="AA20" s="360">
        <f t="shared" si="8"/>
        <v>0</v>
      </c>
      <c r="AB20" s="12"/>
      <c r="AE20" s="12"/>
      <c r="AF20" s="329">
        <v>0</v>
      </c>
      <c r="AG20" s="145">
        <f>AF20</f>
        <v>0</v>
      </c>
      <c r="AH20" s="360">
        <f t="shared" si="9"/>
        <v>0</v>
      </c>
      <c r="AI20" s="12"/>
      <c r="AL20" s="12"/>
      <c r="AM20" s="329">
        <v>0</v>
      </c>
      <c r="AN20" s="145">
        <f>AM20</f>
        <v>0</v>
      </c>
      <c r="AO20" s="360">
        <f t="shared" si="10"/>
        <v>0</v>
      </c>
      <c r="AP20" s="12"/>
      <c r="AS20" s="12"/>
      <c r="AT20" s="329">
        <v>0</v>
      </c>
      <c r="AU20" s="145">
        <f>AT20</f>
        <v>0</v>
      </c>
      <c r="AV20" s="360">
        <f t="shared" si="11"/>
        <v>0</v>
      </c>
      <c r="AW20" s="12"/>
      <c r="AZ20" s="374">
        <f t="shared" si="12"/>
        <v>0</v>
      </c>
      <c r="BA20" s="12"/>
      <c r="BB20" s="294"/>
    </row>
    <row r="21" spans="2:54" s="1" customFormat="1" ht="19.8" thickBot="1" x14ac:dyDescent="0.4">
      <c r="B21" s="32" t="s">
        <v>26</v>
      </c>
      <c r="C21" s="382"/>
      <c r="D21" s="33"/>
      <c r="E21" s="33"/>
      <c r="F21" s="33"/>
      <c r="G21" s="337"/>
      <c r="H21" s="284"/>
      <c r="I21" s="33"/>
      <c r="J21" s="191"/>
      <c r="K21" s="191"/>
      <c r="L21" s="34">
        <f>$H10-M21</f>
        <v>0</v>
      </c>
      <c r="M21" s="31">
        <f>SUM(M13:M20)</f>
        <v>0</v>
      </c>
      <c r="N21" s="12"/>
      <c r="Q21" s="12"/>
      <c r="R21" s="339"/>
      <c r="S21" s="30">
        <f>$H10-T21</f>
        <v>0</v>
      </c>
      <c r="T21" s="31">
        <f>SUM(T13:T20)</f>
        <v>0</v>
      </c>
      <c r="U21" s="12"/>
      <c r="X21" s="12"/>
      <c r="Y21" s="339"/>
      <c r="Z21" s="30">
        <f>$H10-AA21</f>
        <v>0</v>
      </c>
      <c r="AA21" s="31">
        <f>SUM(AA13:AA20)</f>
        <v>0</v>
      </c>
      <c r="AB21" s="12"/>
      <c r="AE21" s="12"/>
      <c r="AF21" s="339"/>
      <c r="AG21" s="30">
        <f>$H10-AH21</f>
        <v>0</v>
      </c>
      <c r="AH21" s="31">
        <f>SUM(AH13:AH20)</f>
        <v>0</v>
      </c>
      <c r="AI21" s="12"/>
      <c r="AL21" s="12"/>
      <c r="AM21" s="339"/>
      <c r="AN21" s="30">
        <f>$H10-AO21</f>
        <v>0</v>
      </c>
      <c r="AO21" s="31">
        <f>SUM(AO13:AO20)</f>
        <v>0</v>
      </c>
      <c r="AP21" s="12"/>
      <c r="AS21" s="12"/>
      <c r="AT21" s="339"/>
      <c r="AU21" s="30">
        <f>$H10-AV21</f>
        <v>0</v>
      </c>
      <c r="AV21" s="31">
        <f>SUM(AV13:AV20)</f>
        <v>0</v>
      </c>
      <c r="AW21" s="12"/>
      <c r="AZ21" s="374"/>
      <c r="BA21" s="12"/>
      <c r="BB21" s="11"/>
    </row>
    <row r="22" spans="2:54" s="12" customFormat="1" ht="33" hidden="1" customHeight="1" x14ac:dyDescent="0.35">
      <c r="B22" s="251">
        <f>H22+E22</f>
        <v>0</v>
      </c>
      <c r="C22" s="153"/>
      <c r="D22" s="153"/>
      <c r="E22" s="221">
        <f>M16+M17</f>
        <v>0</v>
      </c>
      <c r="F22" s="221"/>
      <c r="G22" s="221"/>
      <c r="H22" s="221">
        <f>M13+M14+M15+M18+M19+M20</f>
        <v>0</v>
      </c>
      <c r="I22" s="221"/>
      <c r="J22" s="272">
        <f>M13+M14+M15+M18+M19+M20</f>
        <v>0</v>
      </c>
      <c r="K22" s="271">
        <f>M16+M17</f>
        <v>0</v>
      </c>
      <c r="L22" s="153"/>
      <c r="M22" s="222"/>
      <c r="R22" s="340">
        <f>T13+T14+T15+T18+T19+T20</f>
        <v>0</v>
      </c>
      <c r="S22" s="271">
        <f>T16+T17</f>
        <v>0</v>
      </c>
      <c r="T22" s="222"/>
      <c r="Y22" s="340">
        <f>AA13+AA14+AA15+AA18+AA19+AA20</f>
        <v>0</v>
      </c>
      <c r="Z22" s="271">
        <f>AA16+AA17</f>
        <v>0</v>
      </c>
      <c r="AA22" s="222"/>
      <c r="AF22" s="340">
        <f>AH13+AH14+AH15+AH18+AH19+AH20</f>
        <v>0</v>
      </c>
      <c r="AG22" s="271">
        <f>AH16+AH17</f>
        <v>0</v>
      </c>
      <c r="AH22" s="222"/>
      <c r="AM22" s="340">
        <f>AO13+AO14+AO15+AO18+AO19+AO20</f>
        <v>0</v>
      </c>
      <c r="AN22" s="271">
        <f>AO16+AO17</f>
        <v>0</v>
      </c>
      <c r="AO22" s="222"/>
      <c r="AT22" s="340">
        <f>AV13+AV14+AV15+AV18+AV19+AV20</f>
        <v>0</v>
      </c>
      <c r="AU22" s="271">
        <f>AV16+AV17</f>
        <v>0</v>
      </c>
      <c r="AV22" s="222"/>
      <c r="AZ22" s="374"/>
      <c r="BB22" s="11"/>
    </row>
    <row r="23" spans="2:54" s="12" customFormat="1" ht="27" hidden="1" customHeight="1" thickBot="1" x14ac:dyDescent="0.4">
      <c r="B23" s="223"/>
      <c r="C23" s="154"/>
      <c r="D23" s="154"/>
      <c r="E23" s="154" t="s">
        <v>127</v>
      </c>
      <c r="F23" s="224"/>
      <c r="G23" s="224"/>
      <c r="H23" s="154" t="s">
        <v>128</v>
      </c>
      <c r="I23" s="225"/>
      <c r="J23" s="154">
        <v>152</v>
      </c>
      <c r="K23" s="154">
        <v>148</v>
      </c>
      <c r="L23" s="154"/>
      <c r="M23" s="155">
        <v>149</v>
      </c>
      <c r="R23" s="341">
        <v>152</v>
      </c>
      <c r="S23" s="154">
        <v>148</v>
      </c>
      <c r="T23" s="155">
        <v>149</v>
      </c>
      <c r="Y23" s="341">
        <v>152</v>
      </c>
      <c r="Z23" s="154">
        <v>148</v>
      </c>
      <c r="AA23" s="155">
        <v>149</v>
      </c>
      <c r="AF23" s="341">
        <v>152</v>
      </c>
      <c r="AG23" s="154">
        <v>148</v>
      </c>
      <c r="AH23" s="155">
        <v>149</v>
      </c>
      <c r="AM23" s="341">
        <v>152</v>
      </c>
      <c r="AN23" s="154">
        <v>148</v>
      </c>
      <c r="AO23" s="155">
        <v>149</v>
      </c>
      <c r="AT23" s="341">
        <v>152</v>
      </c>
      <c r="AU23" s="154">
        <v>148</v>
      </c>
      <c r="AV23" s="155">
        <v>149</v>
      </c>
      <c r="AZ23" s="374"/>
      <c r="BB23" s="11"/>
    </row>
    <row r="24" spans="2:54" s="11" customFormat="1" x14ac:dyDescent="0.35">
      <c r="B24" s="201"/>
      <c r="M24" s="203"/>
      <c r="N24" s="12"/>
      <c r="Q24" s="12"/>
      <c r="T24" s="203"/>
      <c r="U24" s="12"/>
      <c r="X24" s="12"/>
      <c r="AA24" s="203"/>
      <c r="AB24" s="12"/>
      <c r="AE24" s="12"/>
      <c r="AH24" s="203"/>
      <c r="AI24" s="12"/>
      <c r="AL24" s="12"/>
      <c r="AO24" s="203"/>
      <c r="AP24" s="12"/>
      <c r="AS24" s="12"/>
      <c r="AV24" s="203"/>
      <c r="AW24" s="12"/>
      <c r="AZ24" s="374"/>
      <c r="BA24" s="12"/>
    </row>
    <row r="25" spans="2:54" s="11" customFormat="1" x14ac:dyDescent="0.35">
      <c r="B25" s="201"/>
      <c r="M25" s="203"/>
      <c r="N25" s="12"/>
      <c r="Q25" s="12"/>
      <c r="T25" s="203"/>
      <c r="U25" s="12"/>
      <c r="X25" s="12"/>
      <c r="AA25" s="203"/>
      <c r="AB25" s="12"/>
      <c r="AE25" s="12"/>
      <c r="AH25" s="203"/>
      <c r="AI25" s="12"/>
      <c r="AL25" s="12"/>
      <c r="AO25" s="203"/>
      <c r="AP25" s="12"/>
      <c r="AS25" s="12"/>
      <c r="AV25" s="203"/>
      <c r="AW25" s="12"/>
      <c r="AZ25" s="374"/>
      <c r="BA25" s="12"/>
    </row>
    <row r="26" spans="2:54" s="11" customFormat="1" x14ac:dyDescent="0.35">
      <c r="B26" s="201"/>
      <c r="M26" s="202"/>
      <c r="N26" s="12"/>
      <c r="Q26" s="12"/>
      <c r="T26" s="202"/>
      <c r="U26" s="12"/>
      <c r="X26" s="12"/>
      <c r="AA26" s="202"/>
      <c r="AB26" s="12"/>
      <c r="AE26" s="12"/>
      <c r="AH26" s="202"/>
      <c r="AI26" s="12"/>
      <c r="AL26" s="12"/>
      <c r="AO26" s="202"/>
      <c r="AP26" s="12"/>
      <c r="AS26" s="12"/>
      <c r="AV26" s="202"/>
      <c r="AW26" s="12"/>
      <c r="AZ26" s="374"/>
      <c r="BA26" s="12"/>
    </row>
    <row r="27" spans="2:54" s="11" customFormat="1" x14ac:dyDescent="0.35">
      <c r="B27" s="201"/>
      <c r="M27" s="203"/>
      <c r="N27" s="12"/>
      <c r="Q27" s="12"/>
      <c r="T27" s="203"/>
      <c r="U27" s="12"/>
      <c r="X27" s="12"/>
      <c r="AA27" s="203"/>
      <c r="AB27" s="12"/>
      <c r="AE27" s="12"/>
      <c r="AH27" s="203"/>
      <c r="AI27" s="12"/>
      <c r="AL27" s="12"/>
      <c r="AO27" s="203"/>
      <c r="AP27" s="12"/>
      <c r="AS27" s="12"/>
      <c r="AV27" s="203"/>
      <c r="AW27" s="12"/>
      <c r="AZ27" s="374"/>
      <c r="BA27" s="12"/>
    </row>
    <row r="28" spans="2:54" s="11" customFormat="1" x14ac:dyDescent="0.35">
      <c r="B28" s="201"/>
      <c r="M28" s="203"/>
      <c r="N28" s="12"/>
      <c r="Q28" s="12"/>
      <c r="T28" s="203"/>
      <c r="U28" s="12"/>
      <c r="X28" s="12"/>
      <c r="AA28" s="203"/>
      <c r="AB28" s="12"/>
      <c r="AE28" s="12"/>
      <c r="AH28" s="203"/>
      <c r="AI28" s="12"/>
      <c r="AL28" s="12"/>
      <c r="AO28" s="203"/>
      <c r="AP28" s="12"/>
      <c r="AS28" s="12"/>
      <c r="AV28" s="203"/>
      <c r="AW28" s="12"/>
      <c r="AZ28" s="374"/>
      <c r="BA28" s="12"/>
    </row>
    <row r="29" spans="2:54" s="11" customFormat="1" x14ac:dyDescent="0.35">
      <c r="B29" s="201"/>
      <c r="M29" s="203"/>
      <c r="N29" s="12"/>
      <c r="Q29" s="12"/>
      <c r="T29" s="203"/>
      <c r="U29" s="12"/>
      <c r="X29" s="12"/>
      <c r="AA29" s="203"/>
      <c r="AB29" s="12"/>
      <c r="AE29" s="12"/>
      <c r="AH29" s="203"/>
      <c r="AI29" s="12"/>
      <c r="AL29" s="12"/>
      <c r="AO29" s="203"/>
      <c r="AP29" s="12"/>
      <c r="AS29" s="12"/>
      <c r="AV29" s="203"/>
      <c r="AW29" s="12"/>
      <c r="AZ29" s="374"/>
      <c r="BA29" s="12"/>
    </row>
    <row r="30" spans="2:54" s="11" customFormat="1" x14ac:dyDescent="0.35">
      <c r="B30" s="201"/>
      <c r="M30" s="203"/>
      <c r="T30" s="203"/>
      <c r="AA30" s="203"/>
      <c r="AH30" s="203"/>
      <c r="AO30" s="203"/>
      <c r="AV30" s="203"/>
      <c r="AZ30" s="371"/>
    </row>
    <row r="31" spans="2:54" s="11" customFormat="1" x14ac:dyDescent="0.35">
      <c r="B31" s="201"/>
      <c r="M31" s="203"/>
      <c r="T31" s="203"/>
      <c r="AA31" s="203"/>
      <c r="AH31" s="203"/>
      <c r="AO31" s="203"/>
      <c r="AV31" s="203"/>
      <c r="AZ31" s="371"/>
    </row>
  </sheetData>
  <sheetProtection algorithmName="SHA-512" hashValue="psRt6uocxcdvdTKuFGDqovsw0rKSha1QRWr677fJWKUAUTILgPYzFf/E9dzyJLfMg5nAlT+5UXe8qTE7GxUztg==" saltValue="xocHO2jl2p1xtzZpU9CCzQ==" spinCount="100000" sheet="1" objects="1" scenarios="1" autoFilter="0"/>
  <mergeCells count="42">
    <mergeCell ref="AM2:AR2"/>
    <mergeCell ref="AT2:AY2"/>
    <mergeCell ref="AM7:AM11"/>
    <mergeCell ref="AO7:AO11"/>
    <mergeCell ref="AQ7:AQ11"/>
    <mergeCell ref="AR7:AR11"/>
    <mergeCell ref="AT7:AT11"/>
    <mergeCell ref="AV7:AV11"/>
    <mergeCell ref="AX7:AX11"/>
    <mergeCell ref="AY7:AY11"/>
    <mergeCell ref="R2:W2"/>
    <mergeCell ref="Y2:AD2"/>
    <mergeCell ref="AF2:AK2"/>
    <mergeCell ref="B2:P2"/>
    <mergeCell ref="AK7:AK11"/>
    <mergeCell ref="AC7:AC11"/>
    <mergeCell ref="AD7:AD11"/>
    <mergeCell ref="AF7:AF11"/>
    <mergeCell ref="AH7:AH11"/>
    <mergeCell ref="AJ7:AJ11"/>
    <mergeCell ref="T7:T11"/>
    <mergeCell ref="V7:V11"/>
    <mergeCell ref="W7:W11"/>
    <mergeCell ref="Y7:Y11"/>
    <mergeCell ref="AA7:AA11"/>
    <mergeCell ref="O7:O11"/>
    <mergeCell ref="B1:E1"/>
    <mergeCell ref="P7:P11"/>
    <mergeCell ref="BB7:BB11"/>
    <mergeCell ref="E20:I20"/>
    <mergeCell ref="E17:I17"/>
    <mergeCell ref="E18:I18"/>
    <mergeCell ref="E19:I19"/>
    <mergeCell ref="E16:I16"/>
    <mergeCell ref="E15:I15"/>
    <mergeCell ref="B8:I8"/>
    <mergeCell ref="J7:J11"/>
    <mergeCell ref="K7:K11"/>
    <mergeCell ref="M7:M11"/>
    <mergeCell ref="E13:I13"/>
    <mergeCell ref="E14:I14"/>
    <mergeCell ref="R7:R11"/>
  </mergeCells>
  <phoneticPr fontId="51" type="noConversion"/>
  <conditionalFormatting sqref="E10">
    <cfRule type="cellIs" dxfId="256" priority="108" stopIfTrue="1" operator="lessThan">
      <formula>0</formula>
    </cfRule>
    <cfRule type="cellIs" dxfId="255" priority="109" operator="greaterThan">
      <formula>2000</formula>
    </cfRule>
  </conditionalFormatting>
  <conditionalFormatting sqref="E10">
    <cfRule type="expression" dxfId="254" priority="106">
      <formula>$L$11=1</formula>
    </cfRule>
  </conditionalFormatting>
  <conditionalFormatting sqref="P14 W13:W14 AD13:AD14 AK13:AK14 AR13:AR14 AY13:AY14">
    <cfRule type="expression" dxfId="253" priority="86">
      <formula>$F$10="Ano"</formula>
    </cfRule>
  </conditionalFormatting>
  <conditionalFormatting sqref="K13">
    <cfRule type="expression" dxfId="252" priority="70">
      <formula>$F$10="Ano"</formula>
    </cfRule>
  </conditionalFormatting>
  <conditionalFormatting sqref="P13">
    <cfRule type="expression" dxfId="251" priority="89">
      <formula>$F$10="Ano"</formula>
    </cfRule>
  </conditionalFormatting>
  <conditionalFormatting sqref="H21:M21 H12:M12">
    <cfRule type="expression" dxfId="250" priority="168" stopIfTrue="1">
      <formula>$M$21&gt;$H$10</formula>
    </cfRule>
  </conditionalFormatting>
  <conditionalFormatting sqref="K14">
    <cfRule type="expression" dxfId="249" priority="68">
      <formula>$F$10="Ano"</formula>
    </cfRule>
  </conditionalFormatting>
  <conditionalFormatting sqref="BA13 BA15:BA20">
    <cfRule type="expression" dxfId="248" priority="66">
      <formula>AZ13=1</formula>
    </cfRule>
  </conditionalFormatting>
  <conditionalFormatting sqref="BA14">
    <cfRule type="expression" dxfId="247" priority="65">
      <formula>AZ14=1</formula>
    </cfRule>
  </conditionalFormatting>
  <conditionalFormatting sqref="R13">
    <cfRule type="expression" dxfId="246" priority="60">
      <formula>$F$10="Ano"</formula>
    </cfRule>
  </conditionalFormatting>
  <conditionalFormatting sqref="R14">
    <cfRule type="expression" dxfId="245" priority="59">
      <formula>$F$10="Ano"</formula>
    </cfRule>
  </conditionalFormatting>
  <conditionalFormatting sqref="Y13">
    <cfRule type="expression" dxfId="244" priority="55">
      <formula>$F$10="Ano"</formula>
    </cfRule>
  </conditionalFormatting>
  <conditionalFormatting sqref="Y14">
    <cfRule type="expression" dxfId="243" priority="54">
      <formula>$F$10="Ano"</formula>
    </cfRule>
  </conditionalFormatting>
  <conditionalFormatting sqref="AF13">
    <cfRule type="expression" dxfId="242" priority="50">
      <formula>$F$10="Ano"</formula>
    </cfRule>
  </conditionalFormatting>
  <conditionalFormatting sqref="AF14">
    <cfRule type="expression" dxfId="241" priority="49">
      <formula>$F$10="Ano"</formula>
    </cfRule>
  </conditionalFormatting>
  <conditionalFormatting sqref="T5">
    <cfRule type="cellIs" dxfId="240" priority="39" operator="lessThan">
      <formula>0</formula>
    </cfRule>
  </conditionalFormatting>
  <conditionalFormatting sqref="T4">
    <cfRule type="cellIs" dxfId="239" priority="38" operator="lessThan">
      <formula>0</formula>
    </cfRule>
  </conditionalFormatting>
  <conditionalFormatting sqref="AA5">
    <cfRule type="cellIs" dxfId="238" priority="33" operator="lessThan">
      <formula>0</formula>
    </cfRule>
  </conditionalFormatting>
  <conditionalFormatting sqref="AA4">
    <cfRule type="cellIs" dxfId="237" priority="32" operator="lessThan">
      <formula>0</formula>
    </cfRule>
  </conditionalFormatting>
  <conditionalFormatting sqref="AH5">
    <cfRule type="cellIs" dxfId="236" priority="31" operator="lessThan">
      <formula>0</formula>
    </cfRule>
  </conditionalFormatting>
  <conditionalFormatting sqref="AH4">
    <cfRule type="cellIs" dxfId="235" priority="30" operator="lessThan">
      <formula>0</formula>
    </cfRule>
  </conditionalFormatting>
  <conditionalFormatting sqref="V13:V15">
    <cfRule type="expression" dxfId="234" priority="29">
      <formula>$F$10="Ano"</formula>
    </cfRule>
  </conditionalFormatting>
  <conditionalFormatting sqref="O13">
    <cfRule type="expression" dxfId="233" priority="28">
      <formula>$F$10="Ano"</formula>
    </cfRule>
  </conditionalFormatting>
  <conditionalFormatting sqref="O14">
    <cfRule type="expression" dxfId="232" priority="27">
      <formula>$F$10="Ano"</formula>
    </cfRule>
  </conditionalFormatting>
  <conditionalFormatting sqref="AC13:AC15">
    <cfRule type="expression" dxfId="231" priority="26">
      <formula>$F$10="Ano"</formula>
    </cfRule>
  </conditionalFormatting>
  <conditionalFormatting sqref="AJ13:AJ15">
    <cfRule type="expression" dxfId="230" priority="25">
      <formula>$F$10="Ano"</formula>
    </cfRule>
  </conditionalFormatting>
  <conditionalFormatting sqref="AM13">
    <cfRule type="expression" dxfId="229" priority="24">
      <formula>$F$10="Ano"</formula>
    </cfRule>
  </conditionalFormatting>
  <conditionalFormatting sqref="AM14">
    <cfRule type="expression" dxfId="228" priority="23">
      <formula>$F$10="Ano"</formula>
    </cfRule>
  </conditionalFormatting>
  <conditionalFormatting sqref="AT13">
    <cfRule type="expression" dxfId="227" priority="22">
      <formula>$F$10="Ano"</formula>
    </cfRule>
  </conditionalFormatting>
  <conditionalFormatting sqref="AT14">
    <cfRule type="expression" dxfId="226" priority="21">
      <formula>$F$10="Ano"</formula>
    </cfRule>
  </conditionalFormatting>
  <conditionalFormatting sqref="AO5">
    <cfRule type="cellIs" dxfId="225" priority="16" operator="lessThan">
      <formula>0</formula>
    </cfRule>
  </conditionalFormatting>
  <conditionalFormatting sqref="AO4">
    <cfRule type="cellIs" dxfId="224" priority="15" operator="lessThan">
      <formula>0</formula>
    </cfRule>
  </conditionalFormatting>
  <conditionalFormatting sqref="AV5">
    <cfRule type="cellIs" dxfId="223" priority="14" operator="lessThan">
      <formula>0</formula>
    </cfRule>
  </conditionalFormatting>
  <conditionalFormatting sqref="AV4">
    <cfRule type="cellIs" dxfId="222" priority="13" operator="lessThan">
      <formula>0</formula>
    </cfRule>
  </conditionalFormatting>
  <conditionalFormatting sqref="AQ13:AQ15">
    <cfRule type="expression" dxfId="221" priority="12">
      <formula>$F$10="Ano"</formula>
    </cfRule>
  </conditionalFormatting>
  <conditionalFormatting sqref="AX13:AX15">
    <cfRule type="expression" dxfId="220" priority="11">
      <formula>$F$10="Ano"</formula>
    </cfRule>
  </conditionalFormatting>
  <conditionalFormatting sqref="R12:T12">
    <cfRule type="expression" dxfId="219" priority="10">
      <formula>$T$12&gt;$M$12</formula>
    </cfRule>
  </conditionalFormatting>
  <conditionalFormatting sqref="R21:T21">
    <cfRule type="expression" dxfId="218" priority="9">
      <formula>$T$12&gt;$M$12</formula>
    </cfRule>
  </conditionalFormatting>
  <conditionalFormatting sqref="Y12:AA12">
    <cfRule type="expression" dxfId="217" priority="8">
      <formula>$AA$12&gt;$M$12</formula>
    </cfRule>
  </conditionalFormatting>
  <conditionalFormatting sqref="Y21:AA21">
    <cfRule type="expression" dxfId="216" priority="7">
      <formula>$AA$12&gt;$M$12</formula>
    </cfRule>
  </conditionalFormatting>
  <conditionalFormatting sqref="AF12:AH12">
    <cfRule type="expression" dxfId="215" priority="6">
      <formula>$AH$12&gt;$M$12</formula>
    </cfRule>
  </conditionalFormatting>
  <conditionalFormatting sqref="AF21:AH21">
    <cfRule type="expression" dxfId="214" priority="5">
      <formula>$AH$12&gt;$M$12</formula>
    </cfRule>
  </conditionalFormatting>
  <conditionalFormatting sqref="AM12:AO12">
    <cfRule type="expression" dxfId="213" priority="4">
      <formula>$AO$12&gt;$M$12</formula>
    </cfRule>
  </conditionalFormatting>
  <conditionalFormatting sqref="AM21:AO21">
    <cfRule type="expression" dxfId="212" priority="3">
      <formula>$AO$12&gt;$M$12</formula>
    </cfRule>
  </conditionalFormatting>
  <conditionalFormatting sqref="AT12:AV12">
    <cfRule type="expression" dxfId="211" priority="2">
      <formula>$AV$12&gt;$M$12</formula>
    </cfRule>
  </conditionalFormatting>
  <conditionalFormatting sqref="AT21:AV21">
    <cfRule type="expression" dxfId="210" priority="1">
      <formula>$AV$12&gt;$M$12</formula>
    </cfRule>
  </conditionalFormatting>
  <dataValidations xWindow="278" yWindow="596" count="6">
    <dataValidation type="whole" allowBlank="1" showErrorMessage="1" sqref="K18 R18 Y18 AF18 AM18 AT18" xr:uid="{00000000-0002-0000-0200-000000000000}">
      <formula1>0</formula1>
      <formula2>999999</formula2>
    </dataValidation>
    <dataValidation type="whole" allowBlank="1" showInputMessage="1" showErrorMessage="1" sqref="K13:K16 R13:R16 Y13:Y16 AF13:AF16 AM13:AM16 AT13:AT16" xr:uid="{00000000-0002-0000-0200-000001000000}">
      <formula1>0</formula1>
      <formula2>1000</formula2>
    </dataValidation>
    <dataValidation type="whole" allowBlank="1" showInputMessage="1" showErrorMessage="1" sqref="K17 K19:K20 R17 R19:R20 Y17 Y19:Y20 AF17 AF19:AF20 AM17 AM19:AM20 AT17 AT19:AT20" xr:uid="{00000000-0002-0000-0200-000002000000}">
      <formula1>0</formula1>
      <formula2>999999</formula2>
    </dataValidation>
    <dataValidation type="list" allowBlank="1" showInputMessage="1" showErrorMessage="1" sqref="F10:G10" xr:uid="{00000000-0002-0000-0200-000003000000}">
      <formula1>"Ano,Ne"</formula1>
    </dataValidation>
    <dataValidation type="whole" allowBlank="1" showInputMessage="1" showErrorMessage="1" sqref="E10" xr:uid="{594C3747-71C8-4134-B666-9ED023D02DA7}">
      <formula1>0</formula1>
      <formula2>10000</formula2>
    </dataValidation>
    <dataValidation type="decimal" allowBlank="1" showInputMessage="1" showErrorMessage="1" sqref="V13:V15 AC13:AC15 AJ13:AJ15 AQ13:AQ15 AX13:AX15" xr:uid="{4EAB6A89-8FFC-4233-9054-C442B99987C3}">
      <formula1>0</formula1>
      <formula2>4</formula2>
    </dataValidation>
  </dataValidations>
  <hyperlinks>
    <hyperlink ref="B1" location="'Úvodní strana'!A1" display="zpět na úvodní stranu" xr:uid="{00000000-0004-0000-0200-000000000000}"/>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xWindow="278" yWindow="596" count="2">
        <x14:dataValidation type="list" allowBlank="1" showInputMessage="1" showErrorMessage="1" xr:uid="{EB2AC2A6-813A-44BD-8350-4B25C36D6798}">
          <x14:formula1>
            <xm:f>data!$A$1:$A$41</xm:f>
          </x14:formula1>
          <xm:sqref>O13:O15</xm:sqref>
        </x14:dataValidation>
        <x14:dataValidation type="list" allowBlank="1" showInputMessage="1" showErrorMessage="1" xr:uid="{FBFEAFD5-5E18-4AC2-8249-D802CCA2FD9C}">
          <x14:formula1>
            <xm:f>data!$B$1:$B$37</xm:f>
          </x14:formula1>
          <xm:sqref>P13:Q15 W13:X15 AD13:AE15 AK13:AL15 AR13:AS15 AY13:AY15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L35"/>
  <sheetViews>
    <sheetView zoomScale="90" zoomScaleNormal="90" workbookViewId="0">
      <pane ySplit="3" topLeftCell="A4" activePane="bottomLeft" state="frozen"/>
      <selection activeCell="B12" sqref="B12:P12"/>
      <selection pane="bottomLeft" activeCell="E10" sqref="E10"/>
    </sheetView>
  </sheetViews>
  <sheetFormatPr defaultColWidth="9.109375" defaultRowHeight="15" x14ac:dyDescent="0.35"/>
  <cols>
    <col min="1" max="1" width="1.6640625" style="2" customWidth="1"/>
    <col min="2" max="2" width="6.44140625" style="4" customWidth="1"/>
    <col min="3" max="3" width="4.6640625" style="2" customWidth="1"/>
    <col min="4" max="4" width="3.5546875" style="2" hidden="1" customWidth="1"/>
    <col min="5" max="5" width="13" style="2" customWidth="1"/>
    <col min="6" max="6" width="12.33203125" style="2" customWidth="1"/>
    <col min="7" max="8" width="11.5546875" style="2" customWidth="1"/>
    <col min="9" max="9" width="17.109375" style="2" hidden="1" customWidth="1"/>
    <col min="10" max="10" width="3.109375" style="11" customWidth="1"/>
    <col min="11" max="11" width="13.6640625" style="2" customWidth="1"/>
    <col min="12" max="12" width="15.33203125" style="2" customWidth="1"/>
    <col min="13" max="13" width="10.6640625" style="11" hidden="1" customWidth="1"/>
    <col min="14" max="14" width="14.6640625" style="3" customWidth="1"/>
    <col min="15" max="15" width="2" style="11" customWidth="1"/>
    <col min="16" max="16" width="7.6640625" style="2" customWidth="1"/>
    <col min="17" max="17" width="11.5546875" style="2" customWidth="1"/>
    <col min="18" max="18" width="11.88671875" style="2" customWidth="1"/>
    <col min="19" max="19" width="2" style="11" customWidth="1"/>
    <col min="20" max="20" width="15.33203125" style="2" customWidth="1"/>
    <col min="21" max="21" width="7.33203125" style="11" hidden="1" customWidth="1"/>
    <col min="22" max="22" width="14.6640625" style="3" customWidth="1"/>
    <col min="23" max="23" width="2" style="11" customWidth="1"/>
    <col min="24" max="24" width="9.6640625" style="2" customWidth="1"/>
    <col min="25" max="25" width="11.5546875" style="2" customWidth="1"/>
    <col min="26" max="26" width="11.88671875" style="2" customWidth="1"/>
    <col min="27" max="27" width="2" style="11" customWidth="1"/>
    <col min="28" max="28" width="15.33203125" style="2" customWidth="1"/>
    <col min="29" max="29" width="4.6640625" style="11" hidden="1" customWidth="1"/>
    <col min="30" max="30" width="14.6640625" style="3" customWidth="1"/>
    <col min="31" max="31" width="2" style="11" customWidth="1"/>
    <col min="32" max="32" width="9.6640625" style="2" customWidth="1"/>
    <col min="33" max="33" width="11.5546875" style="2" customWidth="1"/>
    <col min="34" max="34" width="11.88671875" style="2" customWidth="1"/>
    <col min="35" max="35" width="2" style="11" customWidth="1"/>
    <col min="36" max="36" width="15.33203125" style="2" customWidth="1"/>
    <col min="37" max="37" width="4.6640625" style="11" hidden="1" customWidth="1"/>
    <col min="38" max="38" width="14.6640625" style="3" customWidth="1"/>
    <col min="39" max="39" width="2" style="11" customWidth="1"/>
    <col min="40" max="40" width="9.6640625" style="2" customWidth="1"/>
    <col min="41" max="41" width="11.5546875" style="2" customWidth="1"/>
    <col min="42" max="42" width="11.88671875" style="2" customWidth="1"/>
    <col min="43" max="43" width="2" style="11" hidden="1" customWidth="1"/>
    <col min="44" max="44" width="15.33203125" style="2" hidden="1" customWidth="1"/>
    <col min="45" max="45" width="4.6640625" style="11" hidden="1" customWidth="1"/>
    <col min="46" max="46" width="14.6640625" style="3" hidden="1" customWidth="1"/>
    <col min="47" max="47" width="2" style="11" hidden="1" customWidth="1"/>
    <col min="48" max="48" width="9.6640625" style="2" hidden="1" customWidth="1"/>
    <col min="49" max="49" width="11.5546875" style="2" hidden="1" customWidth="1"/>
    <col min="50" max="50" width="11.88671875" style="2" hidden="1" customWidth="1"/>
    <col min="51" max="51" width="2" style="11" hidden="1" customWidth="1"/>
    <col min="52" max="52" width="15.33203125" style="2" hidden="1" customWidth="1"/>
    <col min="53" max="53" width="4.6640625" style="11" hidden="1" customWidth="1"/>
    <col min="54" max="54" width="14.6640625" style="3" hidden="1" customWidth="1"/>
    <col min="55" max="55" width="2" style="11" hidden="1" customWidth="1"/>
    <col min="56" max="56" width="9.6640625" style="2" hidden="1" customWidth="1"/>
    <col min="57" max="57" width="11.5546875" style="2" hidden="1" customWidth="1"/>
    <col min="58" max="58" width="11.88671875" style="2" hidden="1" customWidth="1"/>
    <col min="59" max="59" width="1.6640625" style="371" customWidth="1"/>
    <col min="60" max="60" width="1.6640625" style="11" customWidth="1"/>
    <col min="61" max="61" width="130.6640625" style="2" customWidth="1"/>
    <col min="62" max="16384" width="9.109375" style="2"/>
  </cols>
  <sheetData>
    <row r="1" spans="2:64" ht="17.100000000000001" customHeight="1" thickBot="1" x14ac:dyDescent="0.45">
      <c r="B1" s="499" t="s">
        <v>25</v>
      </c>
      <c r="C1" s="499"/>
      <c r="D1" s="499"/>
      <c r="E1" s="499"/>
    </row>
    <row r="2" spans="2:64" ht="27.75" customHeight="1" thickBot="1" x14ac:dyDescent="0.4">
      <c r="B2" s="523" t="s">
        <v>115</v>
      </c>
      <c r="C2" s="524"/>
      <c r="D2" s="524"/>
      <c r="E2" s="524"/>
      <c r="F2" s="524"/>
      <c r="G2" s="524"/>
      <c r="H2" s="524"/>
      <c r="I2" s="524"/>
      <c r="J2" s="524"/>
      <c r="K2" s="524"/>
      <c r="L2" s="524"/>
      <c r="M2" s="524"/>
      <c r="N2" s="524"/>
      <c r="O2" s="524"/>
      <c r="P2" s="524"/>
      <c r="Q2" s="524"/>
      <c r="R2" s="525"/>
      <c r="T2" s="520" t="s">
        <v>116</v>
      </c>
      <c r="U2" s="521"/>
      <c r="V2" s="521"/>
      <c r="W2" s="521"/>
      <c r="X2" s="521"/>
      <c r="Y2" s="521"/>
      <c r="Z2" s="522"/>
      <c r="AB2" s="520" t="s">
        <v>117</v>
      </c>
      <c r="AC2" s="521"/>
      <c r="AD2" s="521"/>
      <c r="AE2" s="521"/>
      <c r="AF2" s="521"/>
      <c r="AG2" s="521"/>
      <c r="AH2" s="522"/>
      <c r="AJ2" s="520" t="s">
        <v>118</v>
      </c>
      <c r="AK2" s="521"/>
      <c r="AL2" s="521"/>
      <c r="AM2" s="521"/>
      <c r="AN2" s="521"/>
      <c r="AO2" s="521"/>
      <c r="AP2" s="522"/>
      <c r="AR2" s="520" t="s">
        <v>148</v>
      </c>
      <c r="AS2" s="521"/>
      <c r="AT2" s="521"/>
      <c r="AU2" s="521"/>
      <c r="AV2" s="521"/>
      <c r="AW2" s="521"/>
      <c r="AX2" s="522"/>
      <c r="AZ2" s="520" t="s">
        <v>149</v>
      </c>
      <c r="BA2" s="521"/>
      <c r="BB2" s="521"/>
      <c r="BC2" s="521"/>
      <c r="BD2" s="521"/>
      <c r="BE2" s="521"/>
      <c r="BF2" s="522"/>
    </row>
    <row r="3" spans="2:64" ht="6.75" hidden="1" customHeight="1" thickBot="1" x14ac:dyDescent="0.4">
      <c r="B3" s="362"/>
      <c r="C3" s="362"/>
      <c r="D3" s="362"/>
      <c r="E3" s="362"/>
      <c r="F3" s="362"/>
      <c r="G3" s="362"/>
      <c r="H3" s="362"/>
      <c r="I3" s="362"/>
      <c r="J3" s="362"/>
      <c r="K3" s="362"/>
      <c r="L3" s="362"/>
      <c r="M3" s="359"/>
      <c r="N3" s="12"/>
      <c r="O3" s="1"/>
      <c r="P3" s="1"/>
      <c r="Q3" s="362"/>
      <c r="R3" s="362"/>
      <c r="T3" s="363"/>
      <c r="U3" s="363"/>
      <c r="V3" s="363"/>
      <c r="W3" s="363"/>
      <c r="X3" s="363"/>
      <c r="Y3" s="363"/>
      <c r="Z3" s="363"/>
      <c r="AB3" s="363"/>
      <c r="AC3" s="363"/>
      <c r="AD3" s="363"/>
      <c r="AE3" s="363"/>
      <c r="AF3" s="363"/>
      <c r="AG3" s="363"/>
      <c r="AH3" s="363"/>
      <c r="AJ3" s="363"/>
      <c r="AK3" s="363"/>
      <c r="AL3" s="363"/>
      <c r="AM3" s="363"/>
      <c r="AN3" s="363"/>
      <c r="AO3" s="363"/>
      <c r="AP3" s="363"/>
      <c r="AR3" s="363"/>
      <c r="AS3" s="363"/>
      <c r="AT3" s="363"/>
      <c r="AU3" s="363"/>
      <c r="AV3" s="363"/>
      <c r="AW3" s="363"/>
      <c r="AX3" s="363"/>
      <c r="AZ3" s="363"/>
      <c r="BA3" s="363"/>
      <c r="BB3" s="363"/>
      <c r="BC3" s="363"/>
      <c r="BD3" s="363"/>
      <c r="BE3" s="363"/>
      <c r="BF3" s="363"/>
    </row>
    <row r="4" spans="2:64" s="1" customFormat="1" ht="23.25" customHeight="1" thickBot="1" x14ac:dyDescent="0.35">
      <c r="B4" s="358"/>
      <c r="J4" s="12"/>
      <c r="M4" s="359"/>
      <c r="N4" s="359"/>
      <c r="O4" s="359"/>
      <c r="P4" s="359"/>
      <c r="T4" s="376" t="s">
        <v>125</v>
      </c>
      <c r="U4" s="377"/>
      <c r="V4" s="422">
        <f>IF(V12&gt;0,$E25-V25,0)</f>
        <v>0</v>
      </c>
      <c r="W4" s="12"/>
      <c r="Z4" s="12"/>
      <c r="AB4" s="376" t="s">
        <v>125</v>
      </c>
      <c r="AC4" s="377"/>
      <c r="AD4" s="422">
        <f>IF(AD12&gt;0,$E25-AD25,0)</f>
        <v>0</v>
      </c>
      <c r="AF4" s="12"/>
      <c r="AG4" s="359"/>
      <c r="AH4" s="359"/>
      <c r="AI4" s="12"/>
      <c r="AJ4" s="376" t="s">
        <v>125</v>
      </c>
      <c r="AK4" s="377"/>
      <c r="AL4" s="422">
        <f>IF(AL12&gt;0,$E25-AL25,0)</f>
        <v>0</v>
      </c>
      <c r="AM4" s="12"/>
      <c r="AO4" s="12"/>
      <c r="AP4" s="359"/>
      <c r="AR4" s="376" t="s">
        <v>125</v>
      </c>
      <c r="AS4" s="377"/>
      <c r="AT4" s="422">
        <f>IF(AT12&gt;0,$E25-AT25,0)</f>
        <v>0</v>
      </c>
      <c r="AV4" s="12"/>
      <c r="AW4" s="359"/>
      <c r="AX4" s="359"/>
      <c r="AY4" s="12"/>
      <c r="AZ4" s="376" t="s">
        <v>125</v>
      </c>
      <c r="BA4" s="377"/>
      <c r="BB4" s="422">
        <f>IF(BB12&gt;0,$E25-BB25,0)</f>
        <v>0</v>
      </c>
      <c r="BC4" s="12"/>
      <c r="BE4" s="12"/>
      <c r="BF4" s="359"/>
      <c r="BG4" s="374"/>
      <c r="BK4" s="12"/>
      <c r="BL4" s="12"/>
    </row>
    <row r="5" spans="2:64" s="1" customFormat="1" ht="27" customHeight="1" thickBot="1" x14ac:dyDescent="0.35">
      <c r="B5" s="358"/>
      <c r="J5" s="12"/>
      <c r="M5" s="12"/>
      <c r="N5" s="12"/>
      <c r="O5" s="12"/>
      <c r="P5" s="12"/>
      <c r="T5" s="379" t="s">
        <v>126</v>
      </c>
      <c r="U5" s="380"/>
      <c r="V5" s="456">
        <f>IF(V12&gt;0,$I25-T25,0)</f>
        <v>0</v>
      </c>
      <c r="W5" s="537" t="s">
        <v>133</v>
      </c>
      <c r="X5" s="538"/>
      <c r="Y5" s="535">
        <f>IF(V12&gt;0,($N14+$N15)-(V14+V15),0)</f>
        <v>0</v>
      </c>
      <c r="Z5" s="536"/>
      <c r="AB5" s="379" t="s">
        <v>126</v>
      </c>
      <c r="AC5" s="380"/>
      <c r="AD5" s="456">
        <f>IF(AD12&gt;0,$I25-AB25,0)</f>
        <v>0</v>
      </c>
      <c r="AE5" s="537" t="s">
        <v>133</v>
      </c>
      <c r="AF5" s="538"/>
      <c r="AG5" s="535">
        <f>IF(AD12&gt;0,($N14+$N15)-(AD14+AD15),0)</f>
        <v>0</v>
      </c>
      <c r="AH5" s="536"/>
      <c r="AI5" s="12"/>
      <c r="AJ5" s="379" t="s">
        <v>126</v>
      </c>
      <c r="AK5" s="380"/>
      <c r="AL5" s="456">
        <f>IF(AL12&gt;0,$I25-AJ25,0)</f>
        <v>0</v>
      </c>
      <c r="AM5" s="537" t="s">
        <v>133</v>
      </c>
      <c r="AN5" s="538"/>
      <c r="AO5" s="535">
        <f>IF(AL12&gt;0,($N14+$N15)-(AL14+AL15),0)</f>
        <v>0</v>
      </c>
      <c r="AP5" s="536"/>
      <c r="AR5" s="379" t="s">
        <v>126</v>
      </c>
      <c r="AS5" s="380"/>
      <c r="AT5" s="456">
        <f>IF(AT12&gt;0,$I25-AR25,0)</f>
        <v>0</v>
      </c>
      <c r="AU5" s="537" t="s">
        <v>133</v>
      </c>
      <c r="AV5" s="538"/>
      <c r="AW5" s="535">
        <f>IF(AT12&gt;0,($N14+$N15)-(AT14+AT15),0)</f>
        <v>0</v>
      </c>
      <c r="AX5" s="536"/>
      <c r="AY5" s="12"/>
      <c r="AZ5" s="379" t="s">
        <v>126</v>
      </c>
      <c r="BA5" s="380"/>
      <c r="BB5" s="456">
        <f>IF(BB12&gt;0,$I25-AZ25,0)</f>
        <v>0</v>
      </c>
      <c r="BC5" s="537" t="s">
        <v>133</v>
      </c>
      <c r="BD5" s="538"/>
      <c r="BE5" s="535">
        <f>IF(BB12&gt;0,($N14+$N15)-(BB14+BB15),0)</f>
        <v>0</v>
      </c>
      <c r="BF5" s="536"/>
      <c r="BG5" s="374"/>
      <c r="BK5" s="12"/>
      <c r="BL5" s="12"/>
    </row>
    <row r="6" spans="2:64" ht="6.75" customHeight="1" thickBot="1" x14ac:dyDescent="0.45">
      <c r="B6" s="317"/>
    </row>
    <row r="7" spans="2:64" ht="9.6" customHeight="1" x14ac:dyDescent="0.35">
      <c r="B7" s="15"/>
      <c r="C7" s="35"/>
      <c r="D7" s="35"/>
      <c r="E7" s="35"/>
      <c r="F7" s="35"/>
      <c r="G7" s="35"/>
      <c r="H7" s="35"/>
      <c r="I7" s="35"/>
      <c r="J7" s="323"/>
      <c r="K7" s="529" t="s">
        <v>6</v>
      </c>
      <c r="L7" s="547" t="s">
        <v>8</v>
      </c>
      <c r="M7" s="246">
        <v>300000</v>
      </c>
      <c r="N7" s="526" t="s">
        <v>7</v>
      </c>
      <c r="Q7" s="529" t="s">
        <v>107</v>
      </c>
      <c r="R7" s="529" t="s">
        <v>95</v>
      </c>
      <c r="T7" s="547" t="s">
        <v>8</v>
      </c>
      <c r="U7" s="246">
        <v>300000</v>
      </c>
      <c r="V7" s="526" t="s">
        <v>7</v>
      </c>
      <c r="Y7" s="529" t="s">
        <v>107</v>
      </c>
      <c r="Z7" s="529" t="s">
        <v>95</v>
      </c>
      <c r="AB7" s="547" t="s">
        <v>8</v>
      </c>
      <c r="AC7" s="246">
        <v>300000</v>
      </c>
      <c r="AD7" s="526" t="s">
        <v>7</v>
      </c>
      <c r="AG7" s="529" t="s">
        <v>107</v>
      </c>
      <c r="AH7" s="529" t="s">
        <v>95</v>
      </c>
      <c r="AJ7" s="547" t="s">
        <v>8</v>
      </c>
      <c r="AK7" s="246">
        <v>300000</v>
      </c>
      <c r="AL7" s="526" t="s">
        <v>7</v>
      </c>
      <c r="AO7" s="529" t="s">
        <v>107</v>
      </c>
      <c r="AP7" s="529" t="s">
        <v>95</v>
      </c>
      <c r="AR7" s="547" t="s">
        <v>8</v>
      </c>
      <c r="AS7" s="246">
        <v>300000</v>
      </c>
      <c r="AT7" s="526" t="s">
        <v>7</v>
      </c>
      <c r="AW7" s="529" t="s">
        <v>107</v>
      </c>
      <c r="AX7" s="529" t="s">
        <v>95</v>
      </c>
      <c r="AZ7" s="547" t="s">
        <v>8</v>
      </c>
      <c r="BA7" s="246">
        <v>300000</v>
      </c>
      <c r="BB7" s="526" t="s">
        <v>7</v>
      </c>
      <c r="BE7" s="529" t="s">
        <v>107</v>
      </c>
      <c r="BF7" s="529" t="s">
        <v>95</v>
      </c>
      <c r="BI7" s="544" t="s">
        <v>114</v>
      </c>
    </row>
    <row r="8" spans="2:64" ht="25.5" customHeight="1" x14ac:dyDescent="0.35">
      <c r="B8" s="532" t="s">
        <v>16</v>
      </c>
      <c r="C8" s="533"/>
      <c r="D8" s="533"/>
      <c r="E8" s="533"/>
      <c r="F8" s="533"/>
      <c r="G8" s="533"/>
      <c r="H8" s="533"/>
      <c r="I8" s="533"/>
      <c r="J8" s="534"/>
      <c r="K8" s="530"/>
      <c r="L8" s="548"/>
      <c r="M8" s="170">
        <v>3000</v>
      </c>
      <c r="N8" s="527"/>
      <c r="Q8" s="530"/>
      <c r="R8" s="530"/>
      <c r="T8" s="548"/>
      <c r="U8" s="170">
        <v>3000</v>
      </c>
      <c r="V8" s="527"/>
      <c r="Y8" s="530"/>
      <c r="Z8" s="530"/>
      <c r="AB8" s="548"/>
      <c r="AC8" s="170">
        <v>3000</v>
      </c>
      <c r="AD8" s="527"/>
      <c r="AG8" s="530"/>
      <c r="AH8" s="530"/>
      <c r="AJ8" s="548"/>
      <c r="AK8" s="170">
        <v>3000</v>
      </c>
      <c r="AL8" s="527"/>
      <c r="AO8" s="530"/>
      <c r="AP8" s="530"/>
      <c r="AR8" s="548"/>
      <c r="AS8" s="170">
        <v>3000</v>
      </c>
      <c r="AT8" s="527"/>
      <c r="AW8" s="530"/>
      <c r="AX8" s="530"/>
      <c r="AZ8" s="548"/>
      <c r="BA8" s="170">
        <v>3000</v>
      </c>
      <c r="BB8" s="527"/>
      <c r="BE8" s="530"/>
      <c r="BF8" s="530"/>
      <c r="BI8" s="545"/>
    </row>
    <row r="9" spans="2:64" ht="45.9" customHeight="1" x14ac:dyDescent="0.4">
      <c r="B9" s="36"/>
      <c r="C9" s="247"/>
      <c r="D9" s="247"/>
      <c r="E9" s="134" t="s">
        <v>105</v>
      </c>
      <c r="F9" s="298" t="s">
        <v>106</v>
      </c>
      <c r="G9" s="123" t="s">
        <v>9</v>
      </c>
      <c r="H9" s="228" t="s">
        <v>113</v>
      </c>
      <c r="I9" s="123" t="s">
        <v>5</v>
      </c>
      <c r="J9" s="324"/>
      <c r="K9" s="530"/>
      <c r="L9" s="548"/>
      <c r="M9" s="171">
        <f>IF(E10&gt;0,IF(F10&gt;0,IF(F10&lt;180,1,0),0),0)</f>
        <v>0</v>
      </c>
      <c r="N9" s="527"/>
      <c r="Q9" s="530"/>
      <c r="R9" s="530"/>
      <c r="T9" s="548"/>
      <c r="U9" s="171">
        <f>IF(L10&gt;0,IF(M10&gt;0,IF(M10&lt;180,1,0),0),0)</f>
        <v>0</v>
      </c>
      <c r="V9" s="527"/>
      <c r="Y9" s="530"/>
      <c r="Z9" s="530"/>
      <c r="AB9" s="548"/>
      <c r="AC9" s="171">
        <f>IF(T10&gt;0,IF(U10&gt;0,IF(U10&lt;180,1,0),0),0)</f>
        <v>0</v>
      </c>
      <c r="AD9" s="527"/>
      <c r="AG9" s="530"/>
      <c r="AH9" s="530"/>
      <c r="AJ9" s="548"/>
      <c r="AK9" s="171">
        <f>IF(AB10&gt;0,IF(AC10&gt;0,IF(AC10&lt;180,1,0),0),0)</f>
        <v>0</v>
      </c>
      <c r="AL9" s="527"/>
      <c r="AO9" s="530"/>
      <c r="AP9" s="530"/>
      <c r="AR9" s="548"/>
      <c r="AS9" s="171">
        <f>IF(AJ10&gt;0,IF(AK10&gt;0,IF(AK10&lt;180,1,0),0),0)</f>
        <v>0</v>
      </c>
      <c r="AT9" s="527"/>
      <c r="AW9" s="530"/>
      <c r="AX9" s="530"/>
      <c r="AZ9" s="548"/>
      <c r="BA9" s="171">
        <f>IF(AR10&gt;0,IF(AS10&gt;0,IF(AS10&lt;180,1,0),0),0)</f>
        <v>0</v>
      </c>
      <c r="BB9" s="527"/>
      <c r="BE9" s="530"/>
      <c r="BF9" s="530"/>
      <c r="BG9" s="375"/>
      <c r="BH9" s="322"/>
      <c r="BI9" s="545"/>
    </row>
    <row r="10" spans="2:64" s="1" customFormat="1" ht="28.5" customHeight="1" thickBot="1" x14ac:dyDescent="0.45">
      <c r="B10" s="36"/>
      <c r="C10" s="247"/>
      <c r="D10" s="247"/>
      <c r="E10" s="175">
        <v>0</v>
      </c>
      <c r="F10" s="175">
        <v>0</v>
      </c>
      <c r="G10" s="176" t="s">
        <v>10</v>
      </c>
      <c r="H10" s="176" t="s">
        <v>10</v>
      </c>
      <c r="I10" s="126">
        <f>M11+N14+N15</f>
        <v>0</v>
      </c>
      <c r="J10" s="325"/>
      <c r="K10" s="530"/>
      <c r="L10" s="548"/>
      <c r="M10" s="171">
        <f>IF((E10=0),IF(N24&gt;0,1,0),0)</f>
        <v>0</v>
      </c>
      <c r="N10" s="527"/>
      <c r="O10" s="12"/>
      <c r="Q10" s="530"/>
      <c r="R10" s="530"/>
      <c r="S10" s="12"/>
      <c r="T10" s="548"/>
      <c r="U10" s="171">
        <f>IF((L10=0),IF(V24&gt;0,1,0),0)</f>
        <v>0</v>
      </c>
      <c r="V10" s="527"/>
      <c r="W10" s="12"/>
      <c r="Y10" s="530"/>
      <c r="Z10" s="530"/>
      <c r="AA10" s="12"/>
      <c r="AB10" s="548"/>
      <c r="AC10" s="171">
        <f>IF((T10=0),IF(AD24&gt;0,1,0),0)</f>
        <v>0</v>
      </c>
      <c r="AD10" s="527"/>
      <c r="AE10" s="12"/>
      <c r="AG10" s="530"/>
      <c r="AH10" s="530"/>
      <c r="AI10" s="12"/>
      <c r="AJ10" s="548"/>
      <c r="AK10" s="171">
        <f>IF((AB10=0),IF(AL24&gt;0,1,0),0)</f>
        <v>0</v>
      </c>
      <c r="AL10" s="527"/>
      <c r="AM10" s="12"/>
      <c r="AO10" s="530"/>
      <c r="AP10" s="530"/>
      <c r="AQ10" s="12"/>
      <c r="AR10" s="548"/>
      <c r="AS10" s="171">
        <f>IF((AJ10=0),IF(AT24&gt;0,1,0),0)</f>
        <v>0</v>
      </c>
      <c r="AT10" s="527"/>
      <c r="AU10" s="12"/>
      <c r="AW10" s="530"/>
      <c r="AX10" s="530"/>
      <c r="AY10" s="12"/>
      <c r="AZ10" s="548"/>
      <c r="BA10" s="171">
        <f>IF((AR10=0),IF(BB24&gt;0,1,0),0)</f>
        <v>0</v>
      </c>
      <c r="BB10" s="527"/>
      <c r="BC10" s="12"/>
      <c r="BE10" s="530"/>
      <c r="BF10" s="530"/>
      <c r="BG10" s="375"/>
      <c r="BH10" s="322"/>
      <c r="BI10" s="545"/>
    </row>
    <row r="11" spans="2:64" s="1" customFormat="1" ht="18" customHeight="1" thickBot="1" x14ac:dyDescent="0.35">
      <c r="B11" s="36"/>
      <c r="C11" s="13"/>
      <c r="D11" s="13"/>
      <c r="E11" s="13"/>
      <c r="F11" s="13"/>
      <c r="G11" s="37"/>
      <c r="H11" s="37"/>
      <c r="I11" s="37"/>
      <c r="J11" s="325"/>
      <c r="K11" s="531"/>
      <c r="L11" s="549"/>
      <c r="M11" s="254">
        <f>IF(E10&gt;0,M7+E10*M8,0)</f>
        <v>0</v>
      </c>
      <c r="N11" s="528"/>
      <c r="O11" s="12"/>
      <c r="Q11" s="531"/>
      <c r="R11" s="531"/>
      <c r="S11" s="12"/>
      <c r="T11" s="549"/>
      <c r="U11" s="254">
        <f>IF(L10&gt;0,U7+L10*U8,0)</f>
        <v>0</v>
      </c>
      <c r="V11" s="528"/>
      <c r="W11" s="12"/>
      <c r="Y11" s="531"/>
      <c r="Z11" s="531"/>
      <c r="AA11" s="12"/>
      <c r="AB11" s="549"/>
      <c r="AC11" s="254">
        <f>IF(T10&gt;0,AC7+T10*AC8,0)</f>
        <v>0</v>
      </c>
      <c r="AD11" s="528"/>
      <c r="AE11" s="12"/>
      <c r="AG11" s="531"/>
      <c r="AH11" s="531"/>
      <c r="AI11" s="12"/>
      <c r="AJ11" s="549"/>
      <c r="AK11" s="254">
        <f>IF(AB10&gt;0,AK7+AB10*AK8,0)</f>
        <v>0</v>
      </c>
      <c r="AL11" s="528"/>
      <c r="AM11" s="12"/>
      <c r="AO11" s="531"/>
      <c r="AP11" s="531"/>
      <c r="AQ11" s="12"/>
      <c r="AR11" s="549"/>
      <c r="AS11" s="254">
        <f>IF(AJ10&gt;0,AS7+AJ10*AS8,0)</f>
        <v>0</v>
      </c>
      <c r="AT11" s="528"/>
      <c r="AU11" s="12"/>
      <c r="AW11" s="531"/>
      <c r="AX11" s="531"/>
      <c r="AY11" s="12"/>
      <c r="AZ11" s="549"/>
      <c r="BA11" s="254">
        <f>IF(AR10&gt;0,BA7+AR10*BA8,0)</f>
        <v>0</v>
      </c>
      <c r="BB11" s="528"/>
      <c r="BC11" s="12"/>
      <c r="BE11" s="531"/>
      <c r="BF11" s="531"/>
      <c r="BG11" s="375"/>
      <c r="BH11" s="322"/>
      <c r="BI11" s="546"/>
    </row>
    <row r="12" spans="2:64" s="1" customFormat="1" ht="19.8" thickBot="1" x14ac:dyDescent="0.35">
      <c r="B12" s="261" t="s">
        <v>27</v>
      </c>
      <c r="C12" s="262"/>
      <c r="D12" s="262"/>
      <c r="E12" s="262"/>
      <c r="F12" s="262"/>
      <c r="G12" s="262"/>
      <c r="H12" s="539"/>
      <c r="I12" s="539"/>
      <c r="J12" s="539"/>
      <c r="K12" s="301"/>
      <c r="L12" s="301"/>
      <c r="M12" s="28">
        <f>M24</f>
        <v>0</v>
      </c>
      <c r="N12" s="29">
        <f>N24</f>
        <v>0</v>
      </c>
      <c r="O12" s="12"/>
      <c r="S12" s="12"/>
      <c r="T12" s="330"/>
      <c r="U12" s="28">
        <f>U24</f>
        <v>0</v>
      </c>
      <c r="V12" s="352">
        <f>V24</f>
        <v>0</v>
      </c>
      <c r="W12" s="12"/>
      <c r="AA12" s="12"/>
      <c r="AB12" s="330"/>
      <c r="AC12" s="28">
        <f>AC24</f>
        <v>0</v>
      </c>
      <c r="AD12" s="29">
        <f>AD24</f>
        <v>0</v>
      </c>
      <c r="AE12" s="12"/>
      <c r="AI12" s="12"/>
      <c r="AJ12" s="330"/>
      <c r="AK12" s="28">
        <f>AK24</f>
        <v>0</v>
      </c>
      <c r="AL12" s="29">
        <f>AL24</f>
        <v>0</v>
      </c>
      <c r="AM12" s="12"/>
      <c r="AQ12" s="12"/>
      <c r="AR12" s="330"/>
      <c r="AS12" s="28">
        <f>AS24</f>
        <v>0</v>
      </c>
      <c r="AT12" s="29">
        <f>AT24</f>
        <v>0</v>
      </c>
      <c r="AU12" s="12"/>
      <c r="AY12" s="12"/>
      <c r="AZ12" s="330"/>
      <c r="BA12" s="28">
        <f>BA24</f>
        <v>0</v>
      </c>
      <c r="BB12" s="29">
        <f>BB24</f>
        <v>0</v>
      </c>
      <c r="BC12" s="12"/>
      <c r="BG12" s="374"/>
      <c r="BH12" s="12"/>
    </row>
    <row r="13" spans="2:64" s="1" customFormat="1" ht="45" customHeight="1" thickBot="1" x14ac:dyDescent="0.35">
      <c r="B13" s="40" t="s">
        <v>55</v>
      </c>
      <c r="C13" s="402" t="s">
        <v>38</v>
      </c>
      <c r="D13" s="318">
        <v>152</v>
      </c>
      <c r="E13" s="540" t="s">
        <v>66</v>
      </c>
      <c r="F13" s="540"/>
      <c r="G13" s="540"/>
      <c r="H13" s="540"/>
      <c r="I13" s="540"/>
      <c r="J13" s="541"/>
      <c r="K13" s="41">
        <v>411</v>
      </c>
      <c r="L13" s="256">
        <f>IF($G$10="Ano",0,INT(R13/12*1720*Q13))</f>
        <v>0</v>
      </c>
      <c r="M13" s="144">
        <f t="shared" ref="M13:M16" si="0">L13</f>
        <v>0</v>
      </c>
      <c r="N13" s="38">
        <f t="shared" ref="N13:N23" si="1">K13*M13</f>
        <v>0</v>
      </c>
      <c r="O13" s="12"/>
      <c r="Q13" s="410">
        <v>0</v>
      </c>
      <c r="R13" s="411">
        <v>0</v>
      </c>
      <c r="S13" s="12"/>
      <c r="T13" s="326">
        <f>IF($G$10="Ano",0,INT(Z13/12*1720*Y13))</f>
        <v>0</v>
      </c>
      <c r="U13" s="327">
        <f t="shared" ref="U13:U23" si="2">T13</f>
        <v>0</v>
      </c>
      <c r="V13" s="38">
        <f>$K13*U13</f>
        <v>0</v>
      </c>
      <c r="W13" s="12"/>
      <c r="Y13" s="408">
        <v>0</v>
      </c>
      <c r="Z13" s="257">
        <v>0</v>
      </c>
      <c r="AA13" s="12"/>
      <c r="AB13" s="328">
        <f>IF($G$10="Ano",0,INT(AH13/12*1720*AG13))</f>
        <v>0</v>
      </c>
      <c r="AC13" s="144">
        <f t="shared" ref="AC13:AC23" si="3">AB13</f>
        <v>0</v>
      </c>
      <c r="AD13" s="38">
        <f>$K13*AC13</f>
        <v>0</v>
      </c>
      <c r="AE13" s="12"/>
      <c r="AG13" s="406">
        <v>0</v>
      </c>
      <c r="AH13" s="257">
        <v>0</v>
      </c>
      <c r="AI13" s="12"/>
      <c r="AJ13" s="328">
        <f>IF($G$10="Ano",0,INT(AP13/12*1720*AO13))</f>
        <v>0</v>
      </c>
      <c r="AK13" s="144">
        <f t="shared" ref="AK13:AK23" si="4">AJ13</f>
        <v>0</v>
      </c>
      <c r="AL13" s="38">
        <f>$K13*AK13</f>
        <v>0</v>
      </c>
      <c r="AM13" s="12"/>
      <c r="AO13" s="406">
        <v>0</v>
      </c>
      <c r="AP13" s="257">
        <v>0</v>
      </c>
      <c r="AQ13" s="12"/>
      <c r="AR13" s="328">
        <f>IF($G$10="Ano",0,INT(AX13/12*1720*AW13))</f>
        <v>0</v>
      </c>
      <c r="AS13" s="144">
        <f t="shared" ref="AS13:AS23" si="5">AR13</f>
        <v>0</v>
      </c>
      <c r="AT13" s="38">
        <f>$K13*AS13</f>
        <v>0</v>
      </c>
      <c r="AU13" s="12"/>
      <c r="AW13" s="406">
        <v>0</v>
      </c>
      <c r="AX13" s="257">
        <v>0</v>
      </c>
      <c r="AY13" s="12"/>
      <c r="AZ13" s="328">
        <f>IF($G$10="Ano",0,INT(BF13/12*1720*BE13))</f>
        <v>0</v>
      </c>
      <c r="BA13" s="144">
        <f t="shared" ref="BA13:BA23" si="6">AZ13</f>
        <v>0</v>
      </c>
      <c r="BB13" s="38">
        <f>$K13*BA13</f>
        <v>0</v>
      </c>
      <c r="BC13" s="12"/>
      <c r="BE13" s="406">
        <v>0</v>
      </c>
      <c r="BF13" s="257">
        <v>0</v>
      </c>
      <c r="BG13" s="374">
        <f>IF(N13=0,IF((V13+AD13+AL13+AT13+BB13)&gt;0,IF(LEN(BI13)&lt;6,1,0),0),0)</f>
        <v>0</v>
      </c>
      <c r="BH13" s="12"/>
      <c r="BI13" s="293"/>
    </row>
    <row r="14" spans="2:64" s="1" customFormat="1" ht="45" customHeight="1" thickTop="1" x14ac:dyDescent="0.3">
      <c r="B14" s="42" t="s">
        <v>56</v>
      </c>
      <c r="C14" s="385" t="s">
        <v>38</v>
      </c>
      <c r="D14" s="318">
        <v>152</v>
      </c>
      <c r="E14" s="542" t="s">
        <v>67</v>
      </c>
      <c r="F14" s="542"/>
      <c r="G14" s="542"/>
      <c r="H14" s="542"/>
      <c r="I14" s="542"/>
      <c r="J14" s="543"/>
      <c r="K14" s="43">
        <v>474</v>
      </c>
      <c r="L14" s="256">
        <f>IF($G$10="Ano",0,IF($H$10="Ano",0,IF($F$10&lt;180,0,INT(R14/12*1720*Q14))))</f>
        <v>0</v>
      </c>
      <c r="M14" s="144">
        <f t="shared" si="0"/>
        <v>0</v>
      </c>
      <c r="N14" s="39">
        <f t="shared" si="1"/>
        <v>0</v>
      </c>
      <c r="O14" s="12"/>
      <c r="P14" s="300" t="s">
        <v>129</v>
      </c>
      <c r="Q14" s="414">
        <v>0</v>
      </c>
      <c r="R14" s="415">
        <v>0</v>
      </c>
      <c r="S14" s="12"/>
      <c r="T14" s="328">
        <f>IF($G$10="Ano",0,IF($H$10="Ano",0,IF($F$10&lt;180,0,INT(Z14/12*1720*Y14))))</f>
        <v>0</v>
      </c>
      <c r="U14" s="144">
        <f t="shared" si="2"/>
        <v>0</v>
      </c>
      <c r="V14" s="39">
        <f t="shared" ref="V14:V23" si="7">$K14*U14</f>
        <v>0</v>
      </c>
      <c r="W14" s="12"/>
      <c r="X14" s="300" t="s">
        <v>129</v>
      </c>
      <c r="Y14" s="419">
        <v>0</v>
      </c>
      <c r="Z14" s="415">
        <v>0</v>
      </c>
      <c r="AA14" s="12"/>
      <c r="AB14" s="328">
        <f>IF($G$10="Ano",0,IF($H$10="Ano",0,IF($F$10&lt;180,0,INT(AH14/12*1720*AG14))))</f>
        <v>0</v>
      </c>
      <c r="AC14" s="144">
        <f t="shared" si="3"/>
        <v>0</v>
      </c>
      <c r="AD14" s="39">
        <f t="shared" ref="AD14:AD23" si="8">$K14*AC14</f>
        <v>0</v>
      </c>
      <c r="AE14" s="12"/>
      <c r="AF14" s="300" t="s">
        <v>129</v>
      </c>
      <c r="AG14" s="419">
        <v>0</v>
      </c>
      <c r="AH14" s="415">
        <v>0</v>
      </c>
      <c r="AI14" s="12"/>
      <c r="AJ14" s="328">
        <f>IF($G$10="Ano",0,IF($H$10="Ano",0,IF($F$10&lt;180,0,INT(AP14/12*1720*AO14))))</f>
        <v>0</v>
      </c>
      <c r="AK14" s="144">
        <f t="shared" si="4"/>
        <v>0</v>
      </c>
      <c r="AL14" s="39">
        <f t="shared" ref="AL14:AL23" si="9">$K14*AK14</f>
        <v>0</v>
      </c>
      <c r="AM14" s="12"/>
      <c r="AN14" s="300" t="s">
        <v>129</v>
      </c>
      <c r="AO14" s="419">
        <v>0</v>
      </c>
      <c r="AP14" s="415">
        <v>0</v>
      </c>
      <c r="AQ14" s="12"/>
      <c r="AR14" s="328">
        <f>IF($G$10="Ano",0,IF($H$10="Ano",0,IF($F$10&lt;180,0,INT(AX14/12*1720*AW14))))</f>
        <v>0</v>
      </c>
      <c r="AS14" s="144">
        <f t="shared" si="5"/>
        <v>0</v>
      </c>
      <c r="AT14" s="39">
        <f t="shared" ref="AT14:AT23" si="10">$K14*AS14</f>
        <v>0</v>
      </c>
      <c r="AU14" s="12"/>
      <c r="AV14" s="300" t="s">
        <v>129</v>
      </c>
      <c r="AW14" s="419">
        <v>0</v>
      </c>
      <c r="AX14" s="415">
        <v>0</v>
      </c>
      <c r="AY14" s="12"/>
      <c r="AZ14" s="328">
        <f>IF($G$10="Ano",0,IF($H$10="Ano",0,IF($F$10&lt;180,0,INT(BF14/12*1720*BE14))))</f>
        <v>0</v>
      </c>
      <c r="BA14" s="144">
        <f t="shared" si="6"/>
        <v>0</v>
      </c>
      <c r="BB14" s="39">
        <f t="shared" ref="BB14:BB23" si="11">$K14*BA14</f>
        <v>0</v>
      </c>
      <c r="BC14" s="12"/>
      <c r="BD14" s="300" t="s">
        <v>129</v>
      </c>
      <c r="BE14" s="419">
        <v>0</v>
      </c>
      <c r="BF14" s="415">
        <v>0</v>
      </c>
      <c r="BG14" s="374">
        <f t="shared" ref="BG14:BG23" si="12">IF(N14=0,IF((V14+AD14+AL14+AT14+BB14)&gt;0,IF(LEN(BI14)&lt;6,1,0),0),0)</f>
        <v>0</v>
      </c>
      <c r="BH14" s="12"/>
      <c r="BI14" s="293"/>
    </row>
    <row r="15" spans="2:64" s="1" customFormat="1" ht="45" customHeight="1" thickBot="1" x14ac:dyDescent="0.35">
      <c r="B15" s="42" t="s">
        <v>57</v>
      </c>
      <c r="C15" s="385" t="s">
        <v>38</v>
      </c>
      <c r="D15" s="318">
        <v>152</v>
      </c>
      <c r="E15" s="542" t="s">
        <v>68</v>
      </c>
      <c r="F15" s="542"/>
      <c r="G15" s="542"/>
      <c r="H15" s="542"/>
      <c r="I15" s="542"/>
      <c r="J15" s="543"/>
      <c r="K15" s="43">
        <v>474</v>
      </c>
      <c r="L15" s="256">
        <f>IF($G$10="Ano",0,IF($H$10="Ano",0,IF($F$10&lt;180,0,INT(R15/12*1720*Q15))))</f>
        <v>0</v>
      </c>
      <c r="M15" s="144">
        <f t="shared" si="0"/>
        <v>0</v>
      </c>
      <c r="N15" s="39">
        <f t="shared" si="1"/>
        <v>0</v>
      </c>
      <c r="O15" s="12"/>
      <c r="P15" s="418">
        <f>R14*Q14+R15*Q15</f>
        <v>0</v>
      </c>
      <c r="Q15" s="416">
        <v>0</v>
      </c>
      <c r="R15" s="417">
        <v>0</v>
      </c>
      <c r="S15" s="12"/>
      <c r="T15" s="328">
        <f>IF($G$10="Ano",0,IF($H$10="Ano",0,IF($F$10&lt;180,0,INT(Z15/12*1720*Y15))))</f>
        <v>0</v>
      </c>
      <c r="U15" s="144">
        <f t="shared" si="2"/>
        <v>0</v>
      </c>
      <c r="V15" s="39">
        <f t="shared" si="7"/>
        <v>0</v>
      </c>
      <c r="W15" s="12"/>
      <c r="X15" s="418">
        <f>Z14*Y14+Z15*Y15</f>
        <v>0</v>
      </c>
      <c r="Y15" s="420">
        <v>0</v>
      </c>
      <c r="Z15" s="417">
        <v>0</v>
      </c>
      <c r="AA15" s="12"/>
      <c r="AB15" s="328">
        <f>IF($G$10="Ano",0,IF($H$10="Ano",0,IF($F$10&lt;180,0,INT(AH15/12*1720*AG15))))</f>
        <v>0</v>
      </c>
      <c r="AC15" s="144">
        <f t="shared" si="3"/>
        <v>0</v>
      </c>
      <c r="AD15" s="39">
        <f t="shared" si="8"/>
        <v>0</v>
      </c>
      <c r="AE15" s="12"/>
      <c r="AF15" s="418">
        <f>AH14*AG14+AH15*AG15</f>
        <v>0</v>
      </c>
      <c r="AG15" s="420">
        <v>0</v>
      </c>
      <c r="AH15" s="417">
        <v>0</v>
      </c>
      <c r="AI15" s="12"/>
      <c r="AJ15" s="328">
        <f>IF($G$10="Ano",0,IF($H$10="Ano",0,IF($F$10&lt;180,0,INT(AP15/12*1720*AO15))))</f>
        <v>0</v>
      </c>
      <c r="AK15" s="144">
        <f t="shared" si="4"/>
        <v>0</v>
      </c>
      <c r="AL15" s="39">
        <f t="shared" si="9"/>
        <v>0</v>
      </c>
      <c r="AM15" s="12"/>
      <c r="AN15" s="418">
        <f>AP14*AO14+AP15*AO15</f>
        <v>0</v>
      </c>
      <c r="AO15" s="420">
        <v>0</v>
      </c>
      <c r="AP15" s="417">
        <v>0</v>
      </c>
      <c r="AQ15" s="12"/>
      <c r="AR15" s="328">
        <f>IF($G$10="Ano",0,IF($H$10="Ano",0,IF($F$10&lt;180,0,INT(AX15/12*1720*AW15))))</f>
        <v>0</v>
      </c>
      <c r="AS15" s="144">
        <f t="shared" si="5"/>
        <v>0</v>
      </c>
      <c r="AT15" s="39">
        <f t="shared" si="10"/>
        <v>0</v>
      </c>
      <c r="AU15" s="12"/>
      <c r="AV15" s="418">
        <f>AX14*AW14+AX15*AW15</f>
        <v>0</v>
      </c>
      <c r="AW15" s="420">
        <v>0</v>
      </c>
      <c r="AX15" s="417">
        <v>0</v>
      </c>
      <c r="AY15" s="12"/>
      <c r="AZ15" s="328">
        <f>IF($G$10="Ano",0,IF($H$10="Ano",0,IF($F$10&lt;180,0,INT(BF15/12*1720*BE15))))</f>
        <v>0</v>
      </c>
      <c r="BA15" s="144">
        <f t="shared" si="6"/>
        <v>0</v>
      </c>
      <c r="BB15" s="39">
        <f t="shared" si="11"/>
        <v>0</v>
      </c>
      <c r="BC15" s="12"/>
      <c r="BD15" s="418">
        <f>BF14*BE14+BF15*BE15</f>
        <v>0</v>
      </c>
      <c r="BE15" s="420">
        <v>0</v>
      </c>
      <c r="BF15" s="417">
        <v>0</v>
      </c>
      <c r="BG15" s="374">
        <f t="shared" si="12"/>
        <v>0</v>
      </c>
      <c r="BH15" s="12"/>
      <c r="BI15" s="293"/>
    </row>
    <row r="16" spans="2:64" s="1" customFormat="1" ht="45" customHeight="1" thickTop="1" thickBot="1" x14ac:dyDescent="0.35">
      <c r="B16" s="42" t="s">
        <v>58</v>
      </c>
      <c r="C16" s="385" t="s">
        <v>38</v>
      </c>
      <c r="D16" s="318">
        <v>152</v>
      </c>
      <c r="E16" s="542" t="s">
        <v>69</v>
      </c>
      <c r="F16" s="542"/>
      <c r="G16" s="542"/>
      <c r="H16" s="542"/>
      <c r="I16" s="542"/>
      <c r="J16" s="543"/>
      <c r="K16" s="43">
        <v>524</v>
      </c>
      <c r="L16" s="256">
        <f>IF($G$10="Ano",0,INT(R16/12*1720*Q16))</f>
        <v>0</v>
      </c>
      <c r="M16" s="144">
        <f t="shared" si="0"/>
        <v>0</v>
      </c>
      <c r="N16" s="39">
        <f t="shared" si="1"/>
        <v>0</v>
      </c>
      <c r="O16" s="12"/>
      <c r="Q16" s="412">
        <v>0</v>
      </c>
      <c r="R16" s="413">
        <v>0</v>
      </c>
      <c r="S16" s="12"/>
      <c r="T16" s="328">
        <f>IF($G$10="Ano",0,INT(Z16/12*1720*Y16))</f>
        <v>0</v>
      </c>
      <c r="U16" s="144">
        <f t="shared" si="2"/>
        <v>0</v>
      </c>
      <c r="V16" s="39">
        <f t="shared" si="7"/>
        <v>0</v>
      </c>
      <c r="W16" s="12"/>
      <c r="Y16" s="409">
        <v>0</v>
      </c>
      <c r="Z16" s="257">
        <v>0</v>
      </c>
      <c r="AA16" s="12"/>
      <c r="AB16" s="328">
        <f>IF($G$10="Ano",0,INT(AH16/12*1720*AG16))</f>
        <v>0</v>
      </c>
      <c r="AC16" s="144">
        <f t="shared" si="3"/>
        <v>0</v>
      </c>
      <c r="AD16" s="39">
        <f t="shared" si="8"/>
        <v>0</v>
      </c>
      <c r="AE16" s="12"/>
      <c r="AG16" s="406">
        <v>0</v>
      </c>
      <c r="AH16" s="257">
        <v>0</v>
      </c>
      <c r="AI16" s="12"/>
      <c r="AJ16" s="328">
        <f>IF($G$10="Ano",0,INT(AP16/12*1720*AO16))</f>
        <v>0</v>
      </c>
      <c r="AK16" s="144">
        <f t="shared" si="4"/>
        <v>0</v>
      </c>
      <c r="AL16" s="39">
        <f t="shared" si="9"/>
        <v>0</v>
      </c>
      <c r="AM16" s="12"/>
      <c r="AO16" s="406">
        <v>0</v>
      </c>
      <c r="AP16" s="257">
        <v>0</v>
      </c>
      <c r="AQ16" s="12"/>
      <c r="AR16" s="328">
        <f>IF($G$10="Ano",0,INT(AX16/12*1720*AW16))</f>
        <v>0</v>
      </c>
      <c r="AS16" s="144">
        <f t="shared" si="5"/>
        <v>0</v>
      </c>
      <c r="AT16" s="39">
        <f t="shared" si="10"/>
        <v>0</v>
      </c>
      <c r="AU16" s="12"/>
      <c r="AW16" s="406">
        <v>0</v>
      </c>
      <c r="AX16" s="257">
        <v>0</v>
      </c>
      <c r="AY16" s="12"/>
      <c r="AZ16" s="328">
        <f>IF($G$10="Ano",0,INT(BF16/12*1720*BE16))</f>
        <v>0</v>
      </c>
      <c r="BA16" s="144">
        <f t="shared" si="6"/>
        <v>0</v>
      </c>
      <c r="BB16" s="39">
        <f t="shared" si="11"/>
        <v>0</v>
      </c>
      <c r="BC16" s="12"/>
      <c r="BE16" s="406">
        <v>0</v>
      </c>
      <c r="BF16" s="257">
        <v>0</v>
      </c>
      <c r="BG16" s="374">
        <f t="shared" si="12"/>
        <v>0</v>
      </c>
      <c r="BH16" s="12"/>
      <c r="BI16" s="293"/>
    </row>
    <row r="17" spans="2:61" s="1" customFormat="1" ht="45" customHeight="1" thickBot="1" x14ac:dyDescent="0.35">
      <c r="B17" s="42" t="s">
        <v>59</v>
      </c>
      <c r="C17" s="385" t="s">
        <v>38</v>
      </c>
      <c r="D17" s="318">
        <v>152</v>
      </c>
      <c r="E17" s="542" t="s">
        <v>70</v>
      </c>
      <c r="F17" s="542"/>
      <c r="G17" s="542"/>
      <c r="H17" s="542"/>
      <c r="I17" s="542"/>
      <c r="J17" s="543"/>
      <c r="K17" s="43">
        <v>592</v>
      </c>
      <c r="L17" s="256">
        <f>INT(R17/12*1720*Q17)</f>
        <v>0</v>
      </c>
      <c r="M17" s="144">
        <f t="shared" ref="M17:M23" si="13">L17</f>
        <v>0</v>
      </c>
      <c r="N17" s="39">
        <f t="shared" si="1"/>
        <v>0</v>
      </c>
      <c r="O17" s="12"/>
      <c r="Q17" s="282">
        <v>0</v>
      </c>
      <c r="R17" s="255">
        <v>0</v>
      </c>
      <c r="S17" s="12"/>
      <c r="T17" s="328">
        <f>INT(Z17/12*1720*Y17)</f>
        <v>0</v>
      </c>
      <c r="U17" s="144">
        <f t="shared" si="2"/>
        <v>0</v>
      </c>
      <c r="V17" s="39">
        <f t="shared" si="7"/>
        <v>0</v>
      </c>
      <c r="W17" s="12"/>
      <c r="Y17" s="406">
        <v>0</v>
      </c>
      <c r="Z17" s="255">
        <v>0</v>
      </c>
      <c r="AA17" s="12"/>
      <c r="AB17" s="328">
        <f>INT(AH17/12*1720*AG17)</f>
        <v>0</v>
      </c>
      <c r="AC17" s="144">
        <f t="shared" si="3"/>
        <v>0</v>
      </c>
      <c r="AD17" s="39">
        <f t="shared" si="8"/>
        <v>0</v>
      </c>
      <c r="AE17" s="12"/>
      <c r="AG17" s="406">
        <v>0</v>
      </c>
      <c r="AH17" s="255">
        <v>0</v>
      </c>
      <c r="AI17" s="12"/>
      <c r="AJ17" s="328">
        <f>INT(AP17/12*1720*AO17)</f>
        <v>0</v>
      </c>
      <c r="AK17" s="144">
        <f t="shared" si="4"/>
        <v>0</v>
      </c>
      <c r="AL17" s="39">
        <f t="shared" si="9"/>
        <v>0</v>
      </c>
      <c r="AM17" s="12"/>
      <c r="AO17" s="406">
        <v>0</v>
      </c>
      <c r="AP17" s="255">
        <v>0</v>
      </c>
      <c r="AQ17" s="12"/>
      <c r="AR17" s="328">
        <f>INT(AX17/12*1720*AW17)</f>
        <v>0</v>
      </c>
      <c r="AS17" s="144">
        <f t="shared" si="5"/>
        <v>0</v>
      </c>
      <c r="AT17" s="39">
        <f t="shared" si="10"/>
        <v>0</v>
      </c>
      <c r="AU17" s="12"/>
      <c r="AW17" s="406">
        <v>0</v>
      </c>
      <c r="AX17" s="255">
        <v>0</v>
      </c>
      <c r="AY17" s="12"/>
      <c r="AZ17" s="328">
        <f>INT(BF17/12*1720*BE17)</f>
        <v>0</v>
      </c>
      <c r="BA17" s="144">
        <f t="shared" si="6"/>
        <v>0</v>
      </c>
      <c r="BB17" s="39">
        <f t="shared" si="11"/>
        <v>0</v>
      </c>
      <c r="BC17" s="12"/>
      <c r="BE17" s="406">
        <v>0</v>
      </c>
      <c r="BF17" s="255">
        <v>0</v>
      </c>
      <c r="BG17" s="374">
        <f t="shared" si="12"/>
        <v>0</v>
      </c>
      <c r="BH17" s="12"/>
      <c r="BI17" s="293"/>
    </row>
    <row r="18" spans="2:61" s="1" customFormat="1" ht="45" customHeight="1" thickBot="1" x14ac:dyDescent="0.35">
      <c r="B18" s="42" t="s">
        <v>60</v>
      </c>
      <c r="C18" s="385" t="s">
        <v>38</v>
      </c>
      <c r="D18" s="318">
        <v>152</v>
      </c>
      <c r="E18" s="542" t="s">
        <v>71</v>
      </c>
      <c r="F18" s="542"/>
      <c r="G18" s="542"/>
      <c r="H18" s="542"/>
      <c r="I18" s="542"/>
      <c r="J18" s="543"/>
      <c r="K18" s="43">
        <v>474</v>
      </c>
      <c r="L18" s="256">
        <f>INT(R18/12*1720*Q18)</f>
        <v>0</v>
      </c>
      <c r="M18" s="144">
        <f t="shared" si="13"/>
        <v>0</v>
      </c>
      <c r="N18" s="39">
        <f t="shared" si="1"/>
        <v>0</v>
      </c>
      <c r="O18" s="12"/>
      <c r="Q18" s="257">
        <v>0</v>
      </c>
      <c r="R18" s="257">
        <v>0</v>
      </c>
      <c r="S18" s="12"/>
      <c r="T18" s="328">
        <f>INT(Z18/12*1720*Y18)</f>
        <v>0</v>
      </c>
      <c r="U18" s="144">
        <f t="shared" si="2"/>
        <v>0</v>
      </c>
      <c r="V18" s="39">
        <f t="shared" si="7"/>
        <v>0</v>
      </c>
      <c r="W18" s="12"/>
      <c r="Y18" s="421">
        <v>0</v>
      </c>
      <c r="Z18" s="257">
        <v>0</v>
      </c>
      <c r="AA18" s="12"/>
      <c r="AB18" s="328">
        <f>INT(AH18/12*1720*AG18)</f>
        <v>0</v>
      </c>
      <c r="AC18" s="144">
        <f t="shared" si="3"/>
        <v>0</v>
      </c>
      <c r="AD18" s="39">
        <f t="shared" si="8"/>
        <v>0</v>
      </c>
      <c r="AE18" s="12"/>
      <c r="AG18" s="421">
        <v>0</v>
      </c>
      <c r="AH18" s="257">
        <v>0</v>
      </c>
      <c r="AI18" s="12"/>
      <c r="AJ18" s="328">
        <f>INT(AP18/12*1720*AO18)</f>
        <v>0</v>
      </c>
      <c r="AK18" s="144">
        <f t="shared" si="4"/>
        <v>0</v>
      </c>
      <c r="AL18" s="39">
        <f t="shared" si="9"/>
        <v>0</v>
      </c>
      <c r="AM18" s="12"/>
      <c r="AO18" s="421">
        <v>0</v>
      </c>
      <c r="AP18" s="257">
        <v>0</v>
      </c>
      <c r="AQ18" s="12"/>
      <c r="AR18" s="328">
        <f>INT(AX18/12*1720*AW18)</f>
        <v>0</v>
      </c>
      <c r="AS18" s="144">
        <f t="shared" si="5"/>
        <v>0</v>
      </c>
      <c r="AT18" s="39">
        <f t="shared" si="10"/>
        <v>0</v>
      </c>
      <c r="AU18" s="12"/>
      <c r="AW18" s="421">
        <v>0</v>
      </c>
      <c r="AX18" s="257">
        <v>0</v>
      </c>
      <c r="AY18" s="12"/>
      <c r="AZ18" s="328">
        <f>INT(BF18/12*1720*BE18)</f>
        <v>0</v>
      </c>
      <c r="BA18" s="144">
        <f t="shared" si="6"/>
        <v>0</v>
      </c>
      <c r="BB18" s="39">
        <f t="shared" si="11"/>
        <v>0</v>
      </c>
      <c r="BC18" s="12"/>
      <c r="BE18" s="421">
        <v>0</v>
      </c>
      <c r="BF18" s="257">
        <v>0</v>
      </c>
      <c r="BG18" s="374">
        <f t="shared" si="12"/>
        <v>0</v>
      </c>
      <c r="BH18" s="12"/>
      <c r="BI18" s="293"/>
    </row>
    <row r="19" spans="2:61" s="1" customFormat="1" ht="45" customHeight="1" x14ac:dyDescent="0.3">
      <c r="B19" s="42" t="s">
        <v>61</v>
      </c>
      <c r="C19" s="385" t="s">
        <v>42</v>
      </c>
      <c r="D19" s="320">
        <v>149</v>
      </c>
      <c r="E19" s="542" t="s">
        <v>72</v>
      </c>
      <c r="F19" s="542"/>
      <c r="G19" s="542"/>
      <c r="H19" s="542"/>
      <c r="I19" s="542"/>
      <c r="J19" s="543"/>
      <c r="K19" s="43">
        <v>3925</v>
      </c>
      <c r="L19" s="289">
        <v>0</v>
      </c>
      <c r="M19" s="144">
        <f t="shared" si="13"/>
        <v>0</v>
      </c>
      <c r="N19" s="39">
        <f t="shared" si="1"/>
        <v>0</v>
      </c>
      <c r="O19" s="12"/>
      <c r="S19" s="12"/>
      <c r="T19" s="329">
        <v>0</v>
      </c>
      <c r="U19" s="144">
        <f t="shared" si="2"/>
        <v>0</v>
      </c>
      <c r="V19" s="39">
        <f t="shared" si="7"/>
        <v>0</v>
      </c>
      <c r="W19" s="12"/>
      <c r="AA19" s="12"/>
      <c r="AB19" s="329">
        <v>0</v>
      </c>
      <c r="AC19" s="144">
        <f t="shared" si="3"/>
        <v>0</v>
      </c>
      <c r="AD19" s="39">
        <f t="shared" si="8"/>
        <v>0</v>
      </c>
      <c r="AE19" s="12"/>
      <c r="AI19" s="12"/>
      <c r="AJ19" s="329">
        <v>0</v>
      </c>
      <c r="AK19" s="144">
        <f t="shared" si="4"/>
        <v>0</v>
      </c>
      <c r="AL19" s="39">
        <f t="shared" si="9"/>
        <v>0</v>
      </c>
      <c r="AM19" s="12"/>
      <c r="AQ19" s="12"/>
      <c r="AR19" s="329">
        <v>0</v>
      </c>
      <c r="AS19" s="144">
        <f t="shared" si="5"/>
        <v>0</v>
      </c>
      <c r="AT19" s="39">
        <f t="shared" si="10"/>
        <v>0</v>
      </c>
      <c r="AU19" s="12"/>
      <c r="AY19" s="12"/>
      <c r="AZ19" s="329">
        <v>0</v>
      </c>
      <c r="BA19" s="144">
        <f t="shared" si="6"/>
        <v>0</v>
      </c>
      <c r="BB19" s="39">
        <f t="shared" si="11"/>
        <v>0</v>
      </c>
      <c r="BC19" s="12"/>
      <c r="BG19" s="374">
        <f t="shared" si="12"/>
        <v>0</v>
      </c>
      <c r="BH19" s="12"/>
      <c r="BI19" s="293"/>
    </row>
    <row r="20" spans="2:61" s="1" customFormat="1" ht="45" customHeight="1" x14ac:dyDescent="0.3">
      <c r="B20" s="42" t="s">
        <v>62</v>
      </c>
      <c r="C20" s="385" t="s">
        <v>42</v>
      </c>
      <c r="D20" s="320">
        <v>149</v>
      </c>
      <c r="E20" s="542" t="s">
        <v>73</v>
      </c>
      <c r="F20" s="542"/>
      <c r="G20" s="542"/>
      <c r="H20" s="542"/>
      <c r="I20" s="542"/>
      <c r="J20" s="543"/>
      <c r="K20" s="43">
        <v>3925</v>
      </c>
      <c r="L20" s="289">
        <v>0</v>
      </c>
      <c r="M20" s="144">
        <f t="shared" si="13"/>
        <v>0</v>
      </c>
      <c r="N20" s="39">
        <f t="shared" si="1"/>
        <v>0</v>
      </c>
      <c r="O20" s="12"/>
      <c r="S20" s="12"/>
      <c r="T20" s="329">
        <v>0</v>
      </c>
      <c r="U20" s="144">
        <f t="shared" si="2"/>
        <v>0</v>
      </c>
      <c r="V20" s="39">
        <f t="shared" si="7"/>
        <v>0</v>
      </c>
      <c r="W20" s="12"/>
      <c r="AA20" s="12"/>
      <c r="AB20" s="329">
        <v>0</v>
      </c>
      <c r="AC20" s="144">
        <f t="shared" si="3"/>
        <v>0</v>
      </c>
      <c r="AD20" s="39">
        <f t="shared" si="8"/>
        <v>0</v>
      </c>
      <c r="AE20" s="12"/>
      <c r="AI20" s="12"/>
      <c r="AJ20" s="329">
        <v>0</v>
      </c>
      <c r="AK20" s="144">
        <f t="shared" si="4"/>
        <v>0</v>
      </c>
      <c r="AL20" s="39">
        <f t="shared" si="9"/>
        <v>0</v>
      </c>
      <c r="AM20" s="12"/>
      <c r="AQ20" s="12"/>
      <c r="AR20" s="329">
        <v>0</v>
      </c>
      <c r="AS20" s="144">
        <f t="shared" si="5"/>
        <v>0</v>
      </c>
      <c r="AT20" s="39">
        <f t="shared" si="10"/>
        <v>0</v>
      </c>
      <c r="AU20" s="12"/>
      <c r="AY20" s="12"/>
      <c r="AZ20" s="329">
        <v>0</v>
      </c>
      <c r="BA20" s="144">
        <f t="shared" si="6"/>
        <v>0</v>
      </c>
      <c r="BB20" s="39">
        <f t="shared" si="11"/>
        <v>0</v>
      </c>
      <c r="BC20" s="12"/>
      <c r="BG20" s="374">
        <f t="shared" si="12"/>
        <v>0</v>
      </c>
      <c r="BH20" s="12"/>
      <c r="BI20" s="293"/>
    </row>
    <row r="21" spans="2:61" s="1" customFormat="1" ht="45" customHeight="1" x14ac:dyDescent="0.3">
      <c r="B21" s="42" t="s">
        <v>63</v>
      </c>
      <c r="C21" s="385" t="s">
        <v>38</v>
      </c>
      <c r="D21" s="318">
        <v>152</v>
      </c>
      <c r="E21" s="542" t="s">
        <v>97</v>
      </c>
      <c r="F21" s="542"/>
      <c r="G21" s="542"/>
      <c r="H21" s="542"/>
      <c r="I21" s="542"/>
      <c r="J21" s="543"/>
      <c r="K21" s="43">
        <v>40000</v>
      </c>
      <c r="L21" s="289">
        <v>0</v>
      </c>
      <c r="M21" s="144">
        <f t="shared" si="13"/>
        <v>0</v>
      </c>
      <c r="N21" s="39">
        <f t="shared" si="1"/>
        <v>0</v>
      </c>
      <c r="O21" s="12"/>
      <c r="S21" s="12"/>
      <c r="T21" s="329">
        <v>0</v>
      </c>
      <c r="U21" s="144">
        <f t="shared" si="2"/>
        <v>0</v>
      </c>
      <c r="V21" s="39">
        <f t="shared" si="7"/>
        <v>0</v>
      </c>
      <c r="W21" s="12"/>
      <c r="AA21" s="12"/>
      <c r="AB21" s="329">
        <v>0</v>
      </c>
      <c r="AC21" s="144">
        <f t="shared" si="3"/>
        <v>0</v>
      </c>
      <c r="AD21" s="39">
        <f t="shared" si="8"/>
        <v>0</v>
      </c>
      <c r="AE21" s="12"/>
      <c r="AI21" s="12"/>
      <c r="AJ21" s="329">
        <v>0</v>
      </c>
      <c r="AK21" s="144">
        <f t="shared" si="4"/>
        <v>0</v>
      </c>
      <c r="AL21" s="39">
        <f t="shared" si="9"/>
        <v>0</v>
      </c>
      <c r="AM21" s="12"/>
      <c r="AQ21" s="12"/>
      <c r="AR21" s="329">
        <v>0</v>
      </c>
      <c r="AS21" s="144">
        <f t="shared" si="5"/>
        <v>0</v>
      </c>
      <c r="AT21" s="39">
        <f t="shared" si="10"/>
        <v>0</v>
      </c>
      <c r="AU21" s="12"/>
      <c r="AY21" s="12"/>
      <c r="AZ21" s="329">
        <v>0</v>
      </c>
      <c r="BA21" s="144">
        <f t="shared" si="6"/>
        <v>0</v>
      </c>
      <c r="BB21" s="39">
        <f t="shared" si="11"/>
        <v>0</v>
      </c>
      <c r="BC21" s="12"/>
      <c r="BG21" s="374">
        <f t="shared" si="12"/>
        <v>0</v>
      </c>
      <c r="BH21" s="12"/>
      <c r="BI21" s="293"/>
    </row>
    <row r="22" spans="2:61" s="1" customFormat="1" ht="45" customHeight="1" x14ac:dyDescent="0.3">
      <c r="B22" s="42" t="s">
        <v>64</v>
      </c>
      <c r="C22" s="385" t="s">
        <v>38</v>
      </c>
      <c r="D22" s="318">
        <v>152</v>
      </c>
      <c r="E22" s="542" t="s">
        <v>74</v>
      </c>
      <c r="F22" s="542"/>
      <c r="G22" s="542"/>
      <c r="H22" s="542"/>
      <c r="I22" s="542"/>
      <c r="J22" s="543"/>
      <c r="K22" s="43">
        <v>40000</v>
      </c>
      <c r="L22" s="289">
        <v>0</v>
      </c>
      <c r="M22" s="144">
        <f t="shared" si="13"/>
        <v>0</v>
      </c>
      <c r="N22" s="39">
        <f t="shared" si="1"/>
        <v>0</v>
      </c>
      <c r="O22" s="12"/>
      <c r="S22" s="12"/>
      <c r="T22" s="329">
        <v>0</v>
      </c>
      <c r="U22" s="144">
        <f t="shared" si="2"/>
        <v>0</v>
      </c>
      <c r="V22" s="39">
        <f t="shared" si="7"/>
        <v>0</v>
      </c>
      <c r="W22" s="12"/>
      <c r="AA22" s="12"/>
      <c r="AB22" s="329">
        <v>0</v>
      </c>
      <c r="AC22" s="144">
        <f t="shared" si="3"/>
        <v>0</v>
      </c>
      <c r="AD22" s="39">
        <f t="shared" si="8"/>
        <v>0</v>
      </c>
      <c r="AE22" s="12"/>
      <c r="AI22" s="12"/>
      <c r="AJ22" s="329">
        <v>0</v>
      </c>
      <c r="AK22" s="144">
        <f t="shared" si="4"/>
        <v>0</v>
      </c>
      <c r="AL22" s="39">
        <f t="shared" si="9"/>
        <v>0</v>
      </c>
      <c r="AM22" s="12"/>
      <c r="AQ22" s="12"/>
      <c r="AR22" s="329">
        <v>0</v>
      </c>
      <c r="AS22" s="144">
        <f t="shared" si="5"/>
        <v>0</v>
      </c>
      <c r="AT22" s="39">
        <f t="shared" si="10"/>
        <v>0</v>
      </c>
      <c r="AU22" s="12"/>
      <c r="AY22" s="12"/>
      <c r="AZ22" s="329">
        <v>0</v>
      </c>
      <c r="BA22" s="144">
        <f t="shared" si="6"/>
        <v>0</v>
      </c>
      <c r="BB22" s="39">
        <f t="shared" si="11"/>
        <v>0</v>
      </c>
      <c r="BC22" s="12"/>
      <c r="BG22" s="374">
        <f t="shared" si="12"/>
        <v>0</v>
      </c>
      <c r="BH22" s="12"/>
      <c r="BI22" s="293"/>
    </row>
    <row r="23" spans="2:61" s="1" customFormat="1" ht="45" customHeight="1" thickBot="1" x14ac:dyDescent="0.35">
      <c r="B23" s="42" t="s">
        <v>65</v>
      </c>
      <c r="C23" s="403" t="s">
        <v>38</v>
      </c>
      <c r="D23" s="318">
        <v>152</v>
      </c>
      <c r="E23" s="542" t="s">
        <v>75</v>
      </c>
      <c r="F23" s="542"/>
      <c r="G23" s="542"/>
      <c r="H23" s="542"/>
      <c r="I23" s="542"/>
      <c r="J23" s="543"/>
      <c r="K23" s="43">
        <v>1463</v>
      </c>
      <c r="L23" s="289">
        <v>0</v>
      </c>
      <c r="M23" s="144">
        <f t="shared" si="13"/>
        <v>0</v>
      </c>
      <c r="N23" s="39">
        <f t="shared" si="1"/>
        <v>0</v>
      </c>
      <c r="O23" s="12"/>
      <c r="S23" s="12"/>
      <c r="T23" s="329">
        <v>0</v>
      </c>
      <c r="U23" s="144">
        <f t="shared" si="2"/>
        <v>0</v>
      </c>
      <c r="V23" s="361">
        <f t="shared" si="7"/>
        <v>0</v>
      </c>
      <c r="W23" s="12"/>
      <c r="AA23" s="12"/>
      <c r="AB23" s="329">
        <v>0</v>
      </c>
      <c r="AC23" s="144">
        <f t="shared" si="3"/>
        <v>0</v>
      </c>
      <c r="AD23" s="361">
        <f t="shared" si="8"/>
        <v>0</v>
      </c>
      <c r="AE23" s="12"/>
      <c r="AI23" s="12"/>
      <c r="AJ23" s="329">
        <v>0</v>
      </c>
      <c r="AK23" s="144">
        <f t="shared" si="4"/>
        <v>0</v>
      </c>
      <c r="AL23" s="361">
        <f t="shared" si="9"/>
        <v>0</v>
      </c>
      <c r="AM23" s="12"/>
      <c r="AQ23" s="12"/>
      <c r="AR23" s="329">
        <v>0</v>
      </c>
      <c r="AS23" s="144">
        <f t="shared" si="5"/>
        <v>0</v>
      </c>
      <c r="AT23" s="361">
        <f t="shared" si="10"/>
        <v>0</v>
      </c>
      <c r="AU23" s="12"/>
      <c r="AY23" s="12"/>
      <c r="AZ23" s="329">
        <v>0</v>
      </c>
      <c r="BA23" s="144">
        <f t="shared" si="6"/>
        <v>0</v>
      </c>
      <c r="BB23" s="361">
        <f t="shared" si="11"/>
        <v>0</v>
      </c>
      <c r="BC23" s="12"/>
      <c r="BG23" s="374">
        <f t="shared" si="12"/>
        <v>0</v>
      </c>
      <c r="BH23" s="12"/>
      <c r="BI23" s="293"/>
    </row>
    <row r="24" spans="2:61" s="1" customFormat="1" ht="19.8" thickBot="1" x14ac:dyDescent="0.35">
      <c r="B24" s="44" t="s">
        <v>27</v>
      </c>
      <c r="C24" s="384"/>
      <c r="D24" s="45"/>
      <c r="E24" s="45"/>
      <c r="F24" s="45"/>
      <c r="G24" s="45"/>
      <c r="H24" s="539"/>
      <c r="I24" s="539"/>
      <c r="J24" s="539"/>
      <c r="K24" s="301"/>
      <c r="L24" s="301"/>
      <c r="M24" s="46">
        <f>I10-N24</f>
        <v>0</v>
      </c>
      <c r="N24" s="29">
        <f>SUM(N13:N23)</f>
        <v>0</v>
      </c>
      <c r="O24" s="12"/>
      <c r="S24" s="12"/>
      <c r="T24" s="330"/>
      <c r="U24" s="28">
        <f>P10-V24</f>
        <v>0</v>
      </c>
      <c r="V24" s="352">
        <f>SUM(V13:V23)</f>
        <v>0</v>
      </c>
      <c r="W24" s="12"/>
      <c r="AA24" s="12"/>
      <c r="AB24" s="330"/>
      <c r="AC24" s="28">
        <f>X10-AD24</f>
        <v>0</v>
      </c>
      <c r="AD24" s="29">
        <f>SUM(AD13:AD23)</f>
        <v>0</v>
      </c>
      <c r="AE24" s="12"/>
      <c r="AI24" s="12"/>
      <c r="AJ24" s="330"/>
      <c r="AK24" s="28">
        <f>AF10-AL24</f>
        <v>0</v>
      </c>
      <c r="AL24" s="29">
        <f>SUM(AL13:AL23)</f>
        <v>0</v>
      </c>
      <c r="AM24" s="12"/>
      <c r="AQ24" s="12"/>
      <c r="AR24" s="330"/>
      <c r="AS24" s="28">
        <f>AN10-AT24</f>
        <v>0</v>
      </c>
      <c r="AT24" s="29">
        <f>SUM(AT13:AT23)</f>
        <v>0</v>
      </c>
      <c r="AU24" s="12"/>
      <c r="AY24" s="12"/>
      <c r="AZ24" s="330"/>
      <c r="BA24" s="28">
        <f>AV10-BB24</f>
        <v>0</v>
      </c>
      <c r="BB24" s="29">
        <f>SUM(BB13:BB23)</f>
        <v>0</v>
      </c>
      <c r="BC24" s="12"/>
      <c r="BG24" s="374"/>
      <c r="BH24" s="12"/>
    </row>
    <row r="25" spans="2:61" s="12" customFormat="1" ht="29.25" hidden="1" customHeight="1" x14ac:dyDescent="0.3">
      <c r="B25" s="248">
        <f>I25+E25</f>
        <v>0</v>
      </c>
      <c r="C25" s="150"/>
      <c r="D25" s="150"/>
      <c r="E25" s="217">
        <f>N19+N20</f>
        <v>0</v>
      </c>
      <c r="F25" s="217"/>
      <c r="G25" s="217"/>
      <c r="H25" s="217"/>
      <c r="I25" s="217">
        <f>N13+N14+N15+N16+N17+N21+N22+N23</f>
        <v>0</v>
      </c>
      <c r="J25" s="217"/>
      <c r="K25" s="273">
        <f>N13+N14+N15+N16+N17+N18+N21+N22+N23</f>
        <v>0</v>
      </c>
      <c r="L25" s="150"/>
      <c r="M25" s="150"/>
      <c r="N25" s="281">
        <f>N19+N20</f>
        <v>0</v>
      </c>
      <c r="T25" s="353">
        <f>V13+V14+V15+V16+V17+V18+V21+V22+V23</f>
        <v>0</v>
      </c>
      <c r="U25" s="150"/>
      <c r="V25" s="281">
        <f>V19+V20</f>
        <v>0</v>
      </c>
      <c r="AB25" s="353">
        <f>AD13+AD14+AD15+AD16+AD17+AD18+AD21+AD22+AD23</f>
        <v>0</v>
      </c>
      <c r="AC25" s="150"/>
      <c r="AD25" s="281">
        <f>AD19+AD20</f>
        <v>0</v>
      </c>
      <c r="AJ25" s="353">
        <f>AL13+AL14+AL15+AL16+AL17+AL18+AL21+AL22+AL23</f>
        <v>0</v>
      </c>
      <c r="AK25" s="150"/>
      <c r="AL25" s="281">
        <f>AL19+AL20</f>
        <v>0</v>
      </c>
      <c r="AR25" s="353">
        <f>AT13+AT14+AT15+AT16+AT17+AT18+AT21+AT22+AT23</f>
        <v>0</v>
      </c>
      <c r="AS25" s="150"/>
      <c r="AT25" s="281">
        <f>AT19+AT20</f>
        <v>0</v>
      </c>
      <c r="AZ25" s="353">
        <f>BB13+BB14+BB15+BB16+BB17+BB18+BB21+BB22+BB23</f>
        <v>0</v>
      </c>
      <c r="BA25" s="150"/>
      <c r="BB25" s="281">
        <f>BB19+BB20</f>
        <v>0</v>
      </c>
      <c r="BG25" s="374"/>
    </row>
    <row r="26" spans="2:61" s="12" customFormat="1" ht="19.5" hidden="1" customHeight="1" thickBot="1" x14ac:dyDescent="0.35">
      <c r="B26" s="218"/>
      <c r="C26" s="151"/>
      <c r="D26" s="151"/>
      <c r="E26" s="151" t="s">
        <v>127</v>
      </c>
      <c r="F26" s="151"/>
      <c r="G26" s="219"/>
      <c r="H26" s="219"/>
      <c r="I26" s="151" t="s">
        <v>128</v>
      </c>
      <c r="J26" s="220"/>
      <c r="K26" s="151">
        <v>152</v>
      </c>
      <c r="L26" s="151">
        <v>148</v>
      </c>
      <c r="M26" s="151"/>
      <c r="N26" s="152">
        <v>149</v>
      </c>
      <c r="T26" s="331">
        <v>152</v>
      </c>
      <c r="U26" s="151">
        <v>148</v>
      </c>
      <c r="V26" s="152">
        <v>149</v>
      </c>
      <c r="AB26" s="331">
        <v>152</v>
      </c>
      <c r="AC26" s="151">
        <v>148</v>
      </c>
      <c r="AD26" s="152">
        <v>149</v>
      </c>
      <c r="AJ26" s="331">
        <v>152</v>
      </c>
      <c r="AK26" s="151">
        <v>148</v>
      </c>
      <c r="AL26" s="152">
        <v>149</v>
      </c>
      <c r="AR26" s="331">
        <v>152</v>
      </c>
      <c r="AS26" s="151">
        <v>148</v>
      </c>
      <c r="AT26" s="152">
        <v>149</v>
      </c>
      <c r="AZ26" s="331">
        <v>152</v>
      </c>
      <c r="BA26" s="151">
        <v>148</v>
      </c>
      <c r="BB26" s="152">
        <v>149</v>
      </c>
      <c r="BG26" s="374"/>
    </row>
    <row r="27" spans="2:61" s="11" customFormat="1" x14ac:dyDescent="0.35">
      <c r="B27" s="201"/>
      <c r="N27" s="203"/>
      <c r="V27" s="203"/>
      <c r="AD27" s="203"/>
      <c r="AL27" s="203"/>
      <c r="AT27" s="203"/>
      <c r="BB27" s="203"/>
      <c r="BG27" s="371"/>
    </row>
    <row r="28" spans="2:61" s="11" customFormat="1" x14ac:dyDescent="0.35">
      <c r="B28" s="296"/>
      <c r="N28" s="203"/>
      <c r="V28" s="203"/>
      <c r="AD28" s="203"/>
      <c r="AL28" s="203"/>
      <c r="AT28" s="203"/>
      <c r="BB28" s="203"/>
      <c r="BG28" s="371"/>
    </row>
    <row r="29" spans="2:61" s="11" customFormat="1" x14ac:dyDescent="0.35">
      <c r="E29" s="299"/>
      <c r="N29" s="203"/>
      <c r="V29" s="203"/>
      <c r="AD29" s="203"/>
      <c r="AL29" s="203"/>
      <c r="AT29" s="203"/>
      <c r="BB29" s="203"/>
      <c r="BG29" s="371"/>
    </row>
    <row r="30" spans="2:61" s="11" customFormat="1" x14ac:dyDescent="0.35">
      <c r="B30" s="201"/>
      <c r="D30" s="299"/>
      <c r="E30" s="299"/>
      <c r="N30" s="203"/>
      <c r="V30" s="203"/>
      <c r="AD30" s="203"/>
      <c r="AL30" s="203"/>
      <c r="AT30" s="203"/>
      <c r="BB30" s="203"/>
      <c r="BG30" s="371"/>
    </row>
    <row r="31" spans="2:61" s="11" customFormat="1" x14ac:dyDescent="0.35">
      <c r="B31" s="201"/>
      <c r="D31" s="299"/>
      <c r="E31" s="299"/>
      <c r="N31" s="203"/>
      <c r="V31" s="203"/>
      <c r="AD31" s="203"/>
      <c r="AL31" s="203"/>
      <c r="AT31" s="203"/>
      <c r="BB31" s="203"/>
      <c r="BG31" s="371"/>
    </row>
    <row r="32" spans="2:61" s="11" customFormat="1" x14ac:dyDescent="0.35">
      <c r="B32" s="201"/>
      <c r="N32" s="203"/>
      <c r="V32" s="203"/>
      <c r="AD32" s="203"/>
      <c r="AL32" s="203"/>
      <c r="AT32" s="203"/>
      <c r="BB32" s="203"/>
      <c r="BG32" s="371"/>
    </row>
    <row r="33" spans="2:59" s="11" customFormat="1" x14ac:dyDescent="0.35">
      <c r="B33" s="201"/>
      <c r="N33" s="203"/>
      <c r="V33" s="203"/>
      <c r="AD33" s="203"/>
      <c r="AL33" s="203"/>
      <c r="AT33" s="203"/>
      <c r="BB33" s="203"/>
      <c r="BG33" s="371"/>
    </row>
    <row r="34" spans="2:59" s="11" customFormat="1" x14ac:dyDescent="0.35">
      <c r="B34" s="201"/>
      <c r="N34" s="203"/>
      <c r="V34" s="203"/>
      <c r="AD34" s="203"/>
      <c r="AL34" s="203"/>
      <c r="AT34" s="203"/>
      <c r="BB34" s="203"/>
      <c r="BG34" s="371"/>
    </row>
    <row r="35" spans="2:59" s="11" customFormat="1" x14ac:dyDescent="0.35">
      <c r="B35" s="201"/>
      <c r="N35" s="203"/>
      <c r="V35" s="203"/>
      <c r="AD35" s="203"/>
      <c r="AL35" s="203"/>
      <c r="AT35" s="203"/>
      <c r="BB35" s="203"/>
      <c r="BG35" s="371"/>
    </row>
  </sheetData>
  <sheetProtection algorithmName="SHA-512" hashValue="AeRT52QyLHKbGmMpEbVDRmkB1FGJ8tyLaAwIEGGm1JXzZu5sKKy3x5l/MwtZ8AtDpf7eL6VaOIX9pmkdXu3MVQ==" saltValue="uBqqJeFpmXi1L76FsaUt3g==" spinCount="100000" sheet="1" objects="1" scenarios="1" autoFilter="0"/>
  <mergeCells count="57">
    <mergeCell ref="BB7:BB11"/>
    <mergeCell ref="BE7:BE11"/>
    <mergeCell ref="BF7:BF11"/>
    <mergeCell ref="AR7:AR11"/>
    <mergeCell ref="AT7:AT11"/>
    <mergeCell ref="AW7:AW11"/>
    <mergeCell ref="AX7:AX11"/>
    <mergeCell ref="AZ7:AZ11"/>
    <mergeCell ref="AR2:AX2"/>
    <mergeCell ref="AZ2:BF2"/>
    <mergeCell ref="AU5:AV5"/>
    <mergeCell ref="AW5:AX5"/>
    <mergeCell ref="BC5:BD5"/>
    <mergeCell ref="BE5:BF5"/>
    <mergeCell ref="H12:J12"/>
    <mergeCell ref="BI7:BI11"/>
    <mergeCell ref="Q7:Q11"/>
    <mergeCell ref="R7:R11"/>
    <mergeCell ref="N7:N11"/>
    <mergeCell ref="K7:K11"/>
    <mergeCell ref="L7:L11"/>
    <mergeCell ref="T7:T11"/>
    <mergeCell ref="V7:V11"/>
    <mergeCell ref="Y7:Y11"/>
    <mergeCell ref="Z7:Z11"/>
    <mergeCell ref="AB7:AB11"/>
    <mergeCell ref="AD7:AD11"/>
    <mergeCell ref="AG7:AG11"/>
    <mergeCell ref="AH7:AH11"/>
    <mergeCell ref="AJ7:AJ11"/>
    <mergeCell ref="H24:J24"/>
    <mergeCell ref="E13:J13"/>
    <mergeCell ref="E14:J14"/>
    <mergeCell ref="E15:J15"/>
    <mergeCell ref="E16:J16"/>
    <mergeCell ref="E17:J17"/>
    <mergeCell ref="E18:J18"/>
    <mergeCell ref="E20:J20"/>
    <mergeCell ref="E21:J21"/>
    <mergeCell ref="E22:J22"/>
    <mergeCell ref="E23:J23"/>
    <mergeCell ref="E19:J19"/>
    <mergeCell ref="B1:E1"/>
    <mergeCell ref="AL7:AL11"/>
    <mergeCell ref="AO7:AO11"/>
    <mergeCell ref="AP7:AP11"/>
    <mergeCell ref="B2:R2"/>
    <mergeCell ref="T2:Z2"/>
    <mergeCell ref="AB2:AH2"/>
    <mergeCell ref="AJ2:AP2"/>
    <mergeCell ref="B8:J8"/>
    <mergeCell ref="Y5:Z5"/>
    <mergeCell ref="W5:X5"/>
    <mergeCell ref="AE5:AF5"/>
    <mergeCell ref="AG5:AH5"/>
    <mergeCell ref="AM5:AN5"/>
    <mergeCell ref="AO5:AP5"/>
  </mergeCells>
  <conditionalFormatting sqref="Q15:R15 L13:L16 T13:T16 AB13:AB16 AJ13:AJ16 Z13 AP13 AH13 Z15:Z16 AH15:AH16 AP15:AP16 AR13:AR16 AZ13:AZ16 BF13 AX13 AX15:AX16 BF15:BF16">
    <cfRule type="expression" dxfId="209" priority="170">
      <formula>$G$10="Ano"</formula>
    </cfRule>
  </conditionalFormatting>
  <conditionalFormatting sqref="E10:F10">
    <cfRule type="cellIs" dxfId="208" priority="157" stopIfTrue="1" operator="lessThan">
      <formula>0</formula>
    </cfRule>
    <cfRule type="cellIs" dxfId="207" priority="158" operator="greaterThan">
      <formula>2000</formula>
    </cfRule>
  </conditionalFormatting>
  <conditionalFormatting sqref="E10:F10">
    <cfRule type="expression" dxfId="206" priority="156">
      <formula>$M$11=1</formula>
    </cfRule>
  </conditionalFormatting>
  <conditionalFormatting sqref="L14:L15 Q15:R15 T14:T15 AB14:AB15 AJ14:AJ15 Z15 AH15 AP15 AR14:AR15 AZ14:AZ15 AX15 BF15">
    <cfRule type="expression" dxfId="205" priority="150">
      <formula>$M$9=1</formula>
    </cfRule>
    <cfRule type="expression" dxfId="204" priority="151">
      <formula>$H$10="Ano"</formula>
    </cfRule>
  </conditionalFormatting>
  <conditionalFormatting sqref="Q14">
    <cfRule type="expression" dxfId="203" priority="149">
      <formula>$G$10="Ano"</formula>
    </cfRule>
  </conditionalFormatting>
  <conditionalFormatting sqref="Q14">
    <cfRule type="expression" dxfId="202" priority="147">
      <formula>$M$9=1</formula>
    </cfRule>
    <cfRule type="expression" dxfId="201" priority="148">
      <formula>$H$10="Ano"</formula>
    </cfRule>
  </conditionalFormatting>
  <conditionalFormatting sqref="R14">
    <cfRule type="expression" dxfId="200" priority="146">
      <formula>$G$10="Ano"</formula>
    </cfRule>
  </conditionalFormatting>
  <conditionalFormatting sqref="R14">
    <cfRule type="expression" dxfId="199" priority="144">
      <formula>$M$9=1</formula>
    </cfRule>
    <cfRule type="expression" dxfId="198" priority="145">
      <formula>$H$10="Ano"</formula>
    </cfRule>
  </conditionalFormatting>
  <conditionalFormatting sqref="H24:N24 H12:N12">
    <cfRule type="expression" dxfId="197" priority="203" stopIfTrue="1">
      <formula>$N$24&gt;$I$10</formula>
    </cfRule>
  </conditionalFormatting>
  <conditionalFormatting sqref="Q13">
    <cfRule type="expression" dxfId="196" priority="143">
      <formula>$G$10="Ano"</formula>
    </cfRule>
  </conditionalFormatting>
  <conditionalFormatting sqref="R13">
    <cfRule type="expression" dxfId="195" priority="121">
      <formula>$G$10="Ano"</formula>
    </cfRule>
  </conditionalFormatting>
  <conditionalFormatting sqref="Q16">
    <cfRule type="expression" dxfId="194" priority="115">
      <formula>$G$10="Ano"</formula>
    </cfRule>
  </conditionalFormatting>
  <conditionalFormatting sqref="R16">
    <cfRule type="expression" dxfId="193" priority="118">
      <formula>$G$10="Ano"</formula>
    </cfRule>
  </conditionalFormatting>
  <conditionalFormatting sqref="BH13:BH23">
    <cfRule type="expression" dxfId="192" priority="106">
      <formula>BG13=1</formula>
    </cfRule>
  </conditionalFormatting>
  <conditionalFormatting sqref="T12:V12">
    <cfRule type="expression" dxfId="191" priority="87">
      <formula>$V$12&gt;$I$10</formula>
    </cfRule>
    <cfRule type="expression" dxfId="190" priority="13">
      <formula>$V$12&gt;$N$12</formula>
    </cfRule>
  </conditionalFormatting>
  <conditionalFormatting sqref="AB12:AD12">
    <cfRule type="expression" dxfId="189" priority="86">
      <formula>$AD$12&gt;$I$10</formula>
    </cfRule>
    <cfRule type="expression" dxfId="188" priority="10">
      <formula>$AD$12&gt;$N$12</formula>
    </cfRule>
  </conditionalFormatting>
  <conditionalFormatting sqref="AJ12:AL12">
    <cfRule type="expression" dxfId="187" priority="85">
      <formula>$AL$12&gt;$I$10</formula>
    </cfRule>
    <cfRule type="expression" dxfId="186" priority="7">
      <formula>$AL$12&gt;$N$12</formula>
    </cfRule>
  </conditionalFormatting>
  <conditionalFormatting sqref="V5">
    <cfRule type="expression" dxfId="185" priority="47">
      <formula>$V$5&lt;$Y$5</formula>
    </cfRule>
    <cfRule type="cellIs" dxfId="184" priority="81" operator="lessThan">
      <formula>0</formula>
    </cfRule>
  </conditionalFormatting>
  <conditionalFormatting sqref="V4">
    <cfRule type="cellIs" dxfId="183" priority="80" operator="lessThan">
      <formula>0</formula>
    </cfRule>
  </conditionalFormatting>
  <conditionalFormatting sqref="AD5">
    <cfRule type="expression" dxfId="182" priority="44">
      <formula>$AD$5&gt;$AG$5</formula>
    </cfRule>
    <cfRule type="cellIs" dxfId="181" priority="75" operator="lessThan">
      <formula>0</formula>
    </cfRule>
  </conditionalFormatting>
  <conditionalFormatting sqref="AD4">
    <cfRule type="cellIs" dxfId="180" priority="74" operator="lessThan">
      <formula>0</formula>
    </cfRule>
  </conditionalFormatting>
  <conditionalFormatting sqref="AL5">
    <cfRule type="expression" dxfId="179" priority="41">
      <formula>$AL$5&gt;$AO$5</formula>
    </cfRule>
    <cfRule type="cellIs" dxfId="178" priority="73" operator="lessThan">
      <formula>0</formula>
    </cfRule>
  </conditionalFormatting>
  <conditionalFormatting sqref="AL4">
    <cfRule type="cellIs" dxfId="177" priority="72" operator="lessThan">
      <formula>0</formula>
    </cfRule>
  </conditionalFormatting>
  <conditionalFormatting sqref="Y13">
    <cfRule type="expression" dxfId="176" priority="71">
      <formula>$F$10="Ano"</formula>
    </cfRule>
  </conditionalFormatting>
  <conditionalFormatting sqref="AG13">
    <cfRule type="expression" dxfId="175" priority="70">
      <formula>$F$10="Ano"</formula>
    </cfRule>
  </conditionalFormatting>
  <conditionalFormatting sqref="AO13">
    <cfRule type="expression" dxfId="174" priority="69">
      <formula>$F$10="Ano"</formula>
    </cfRule>
  </conditionalFormatting>
  <conditionalFormatting sqref="Y16:Y18">
    <cfRule type="expression" dxfId="173" priority="68">
      <formula>$F$10="Ano"</formula>
    </cfRule>
  </conditionalFormatting>
  <conditionalFormatting sqref="AG16:AG18">
    <cfRule type="expression" dxfId="172" priority="67">
      <formula>$F$10="Ano"</formula>
    </cfRule>
  </conditionalFormatting>
  <conditionalFormatting sqref="AO16:AO18">
    <cfRule type="expression" dxfId="171" priority="66">
      <formula>$F$10="Ano"</formula>
    </cfRule>
  </conditionalFormatting>
  <conditionalFormatting sqref="Y14:Y15">
    <cfRule type="expression" dxfId="170" priority="65">
      <formula>$F$10="Ano"</formula>
    </cfRule>
  </conditionalFormatting>
  <conditionalFormatting sqref="AG14:AG15">
    <cfRule type="expression" dxfId="169" priority="64">
      <formula>$F$10="Ano"</formula>
    </cfRule>
  </conditionalFormatting>
  <conditionalFormatting sqref="AO14:AO15">
    <cfRule type="expression" dxfId="168" priority="63">
      <formula>$F$10="Ano"</formula>
    </cfRule>
  </conditionalFormatting>
  <conditionalFormatting sqref="Z14">
    <cfRule type="expression" dxfId="167" priority="62">
      <formula>$G$10="Ano"</formula>
    </cfRule>
  </conditionalFormatting>
  <conditionalFormatting sqref="Z14">
    <cfRule type="expression" dxfId="166" priority="60">
      <formula>$M$9=1</formula>
    </cfRule>
    <cfRule type="expression" dxfId="165" priority="61">
      <formula>$H$10="Ano"</formula>
    </cfRule>
  </conditionalFormatting>
  <conditionalFormatting sqref="AH14">
    <cfRule type="expression" dxfId="164" priority="59">
      <formula>$G$10="Ano"</formula>
    </cfRule>
  </conditionalFormatting>
  <conditionalFormatting sqref="AH14">
    <cfRule type="expression" dxfId="163" priority="57">
      <formula>$M$9=1</formula>
    </cfRule>
    <cfRule type="expression" dxfId="162" priority="58">
      <formula>$H$10="Ano"</formula>
    </cfRule>
  </conditionalFormatting>
  <conditionalFormatting sqref="AP14 BF14">
    <cfRule type="expression" dxfId="161" priority="56">
      <formula>$G$10="Ano"</formula>
    </cfRule>
  </conditionalFormatting>
  <conditionalFormatting sqref="AP14 BF14">
    <cfRule type="expression" dxfId="160" priority="54">
      <formula>$M$9=1</formula>
    </cfRule>
    <cfRule type="expression" dxfId="159" priority="55">
      <formula>$H$10="Ano"</formula>
    </cfRule>
  </conditionalFormatting>
  <conditionalFormatting sqref="X15">
    <cfRule type="expression" dxfId="158" priority="53">
      <formula>X15&gt;$P$15</formula>
    </cfRule>
  </conditionalFormatting>
  <conditionalFormatting sqref="AF15">
    <cfRule type="expression" dxfId="157" priority="52">
      <formula>AF15&gt;$P$15</formula>
    </cfRule>
  </conditionalFormatting>
  <conditionalFormatting sqref="AN15">
    <cfRule type="expression" dxfId="156" priority="51">
      <formula>AN15&gt;$P$15</formula>
    </cfRule>
  </conditionalFormatting>
  <conditionalFormatting sqref="Y5">
    <cfRule type="expression" dxfId="155" priority="45">
      <formula>$V$5&lt;$Y$5</formula>
    </cfRule>
    <cfRule type="cellIs" dxfId="154" priority="46" operator="lessThan">
      <formula>0</formula>
    </cfRule>
  </conditionalFormatting>
  <conditionalFormatting sqref="AG5">
    <cfRule type="expression" dxfId="153" priority="42">
      <formula>$AD$5&gt;$AG$5</formula>
    </cfRule>
    <cfRule type="cellIs" dxfId="152" priority="43" operator="lessThan">
      <formula>0</formula>
    </cfRule>
  </conditionalFormatting>
  <conditionalFormatting sqref="AO5">
    <cfRule type="expression" dxfId="151" priority="39">
      <formula>$AL$5&gt;$AO$5</formula>
    </cfRule>
    <cfRule type="cellIs" dxfId="150" priority="40" operator="lessThan">
      <formula>0</formula>
    </cfRule>
  </conditionalFormatting>
  <conditionalFormatting sqref="AT5">
    <cfRule type="expression" dxfId="149" priority="19">
      <formula>$AD$5&gt;$AG$5</formula>
    </cfRule>
    <cfRule type="cellIs" dxfId="148" priority="34" operator="lessThan">
      <formula>0</formula>
    </cfRule>
  </conditionalFormatting>
  <conditionalFormatting sqref="AT4">
    <cfRule type="cellIs" dxfId="147" priority="33" operator="lessThan">
      <formula>0</formula>
    </cfRule>
  </conditionalFormatting>
  <conditionalFormatting sqref="BB5">
    <cfRule type="expression" dxfId="146" priority="16">
      <formula>$AL$5&gt;$AO$5</formula>
    </cfRule>
    <cfRule type="cellIs" dxfId="145" priority="32" operator="lessThan">
      <formula>0</formula>
    </cfRule>
  </conditionalFormatting>
  <conditionalFormatting sqref="BB4">
    <cfRule type="cellIs" dxfId="144" priority="31" operator="lessThan">
      <formula>0</formula>
    </cfRule>
  </conditionalFormatting>
  <conditionalFormatting sqref="AW13">
    <cfRule type="expression" dxfId="143" priority="30">
      <formula>$F$10="Ano"</formula>
    </cfRule>
  </conditionalFormatting>
  <conditionalFormatting sqref="BE13">
    <cfRule type="expression" dxfId="142" priority="29">
      <formula>$F$10="Ano"</formula>
    </cfRule>
  </conditionalFormatting>
  <conditionalFormatting sqref="AW16:AW18">
    <cfRule type="expression" dxfId="141" priority="28">
      <formula>$F$10="Ano"</formula>
    </cfRule>
  </conditionalFormatting>
  <conditionalFormatting sqref="BE16:BE18">
    <cfRule type="expression" dxfId="140" priority="27">
      <formula>$F$10="Ano"</formula>
    </cfRule>
  </conditionalFormatting>
  <conditionalFormatting sqref="AW14:AW15">
    <cfRule type="expression" dxfId="139" priority="26">
      <formula>$F$10="Ano"</formula>
    </cfRule>
  </conditionalFormatting>
  <conditionalFormatting sqref="BE14:BE15">
    <cfRule type="expression" dxfId="138" priority="25">
      <formula>$F$10="Ano"</formula>
    </cfRule>
  </conditionalFormatting>
  <conditionalFormatting sqref="AX14">
    <cfRule type="expression" dxfId="137" priority="24">
      <formula>$G$10="Ano"</formula>
    </cfRule>
  </conditionalFormatting>
  <conditionalFormatting sqref="AX14">
    <cfRule type="expression" dxfId="136" priority="22">
      <formula>$M$9=1</formula>
    </cfRule>
    <cfRule type="expression" dxfId="135" priority="23">
      <formula>$H$10="Ano"</formula>
    </cfRule>
  </conditionalFormatting>
  <conditionalFormatting sqref="AV15">
    <cfRule type="expression" dxfId="134" priority="21">
      <formula>AV15&gt;$P$15</formula>
    </cfRule>
  </conditionalFormatting>
  <conditionalFormatting sqref="BD15">
    <cfRule type="expression" dxfId="133" priority="20">
      <formula>BD15&gt;$P$15</formula>
    </cfRule>
  </conditionalFormatting>
  <conditionalFormatting sqref="AW5">
    <cfRule type="expression" dxfId="132" priority="17">
      <formula>$AD$5&gt;$AG$5</formula>
    </cfRule>
    <cfRule type="cellIs" dxfId="131" priority="18" operator="lessThan">
      <formula>0</formula>
    </cfRule>
  </conditionalFormatting>
  <conditionalFormatting sqref="BE5">
    <cfRule type="expression" dxfId="130" priority="14">
      <formula>$AL$5&gt;$AO$5</formula>
    </cfRule>
    <cfRule type="cellIs" dxfId="129" priority="15" operator="lessThan">
      <formula>0</formula>
    </cfRule>
  </conditionalFormatting>
  <conditionalFormatting sqref="T24:V24">
    <cfRule type="expression" dxfId="128" priority="11">
      <formula>$V$12&gt;$N$12</formula>
    </cfRule>
    <cfRule type="expression" dxfId="127" priority="12">
      <formula>$V$12&gt;$I$10</formula>
    </cfRule>
  </conditionalFormatting>
  <conditionalFormatting sqref="AB24:AD24">
    <cfRule type="expression" dxfId="126" priority="8">
      <formula>$AD$12&gt;$N$12</formula>
    </cfRule>
    <cfRule type="expression" dxfId="125" priority="9">
      <formula>$AD$12&gt;$I$10</formula>
    </cfRule>
  </conditionalFormatting>
  <conditionalFormatting sqref="AJ24:AL24">
    <cfRule type="expression" dxfId="124" priority="5">
      <formula>$AL$12&gt;$N$12</formula>
    </cfRule>
    <cfRule type="expression" dxfId="123" priority="6">
      <formula>$AL$12&gt;$I$10</formula>
    </cfRule>
  </conditionalFormatting>
  <conditionalFormatting sqref="AR12:AT12">
    <cfRule type="expression" dxfId="122" priority="4">
      <formula>$AT$12&gt;$N$12</formula>
    </cfRule>
  </conditionalFormatting>
  <conditionalFormatting sqref="AR24:AT24">
    <cfRule type="expression" dxfId="121" priority="3">
      <formula>$AT$12&gt;$N$12</formula>
    </cfRule>
  </conditionalFormatting>
  <conditionalFormatting sqref="AZ12:BB12">
    <cfRule type="expression" dxfId="120" priority="2">
      <formula>$BB$12&gt;$N$12</formula>
    </cfRule>
  </conditionalFormatting>
  <conditionalFormatting sqref="AZ24:BB24">
    <cfRule type="expression" dxfId="119" priority="1">
      <formula>$BB$12&gt;$N$12</formula>
    </cfRule>
  </conditionalFormatting>
  <dataValidations count="7">
    <dataValidation type="whole" allowBlank="1" showInputMessage="1" showErrorMessage="1" sqref="L19 L21:L23 T19 T21:T23 AB19 AB21:AB23 AJ19 AJ21:AJ23 AR19 AR21:AR23 AZ19 AZ21:AZ23" xr:uid="{00000000-0002-0000-0300-000000000000}">
      <formula1>0</formula1>
      <formula2>999999</formula2>
    </dataValidation>
    <dataValidation type="list" allowBlank="1" showInputMessage="1" showErrorMessage="1" sqref="G10:H10" xr:uid="{00000000-0002-0000-0300-000001000000}">
      <formula1>"Ano,Ne"</formula1>
    </dataValidation>
    <dataValidation type="whole" allowBlank="1" showInputMessage="1" showErrorMessage="1" sqref="L13:L18 T13:T18 AB13:AB18 AJ13:AJ18 AR13:AR18 AZ13:AZ18" xr:uid="{00000000-0002-0000-0300-000002000000}">
      <formula1>0</formula1>
      <formula2>1000</formula2>
    </dataValidation>
    <dataValidation type="whole" allowBlank="1" showInputMessage="1" showErrorMessage="1" prompt="nejméně 2" sqref="L20 T20 AB20 AJ20 AR20 AZ20" xr:uid="{00000000-0002-0000-0300-000004000000}">
      <formula1>0</formula1>
      <formula2>999999</formula2>
    </dataValidation>
    <dataValidation type="whole" allowBlank="1" showInputMessage="1" showErrorMessage="1" sqref="E10:F10" xr:uid="{F0AFE726-7008-4C42-BDB4-C6E1B1E023DE}">
      <formula1>0</formula1>
      <formula2>10000</formula2>
    </dataValidation>
    <dataValidation type="decimal" allowBlank="1" showInputMessage="1" showErrorMessage="1" sqref="AO16:AO18 AG13 AO13 Y16:Y18 AG16:AG18 Y13 BE16:BE18 AW13 BE13 AW16:AW18" xr:uid="{F603E3AE-7194-4F8A-B649-A02FC1E4CA8D}">
      <formula1>0</formula1>
      <formula2>4</formula2>
    </dataValidation>
    <dataValidation type="decimal" allowBlank="1" showInputMessage="1" showErrorMessage="1" sqref="Y14:Y15 AG14:AG15 AO14:AO15 AW14:AW15 BE14:BE15" xr:uid="{EE64D411-7DE8-4E90-8783-0164AABA8FE0}">
      <formula1>0</formula1>
      <formula2>2.5</formula2>
    </dataValidation>
  </dataValidations>
  <hyperlinks>
    <hyperlink ref="B1" location="'Úvodní strana'!A1" display="zpět na úvodní stranu" xr:uid="{00000000-0004-0000-0300-000000000000}"/>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6C81737-3A2A-435D-A320-F122353CE6F3}">
          <x14:formula1>
            <xm:f>data!$A$1:$A$26</xm:f>
          </x14:formula1>
          <xm:sqref>Q14:Q15</xm:sqref>
        </x14:dataValidation>
        <x14:dataValidation type="list" allowBlank="1" showInputMessage="1" showErrorMessage="1" xr:uid="{9445639D-F695-4C4D-8F08-8EDD0045595C}">
          <x14:formula1>
            <xm:f>data!$B$1:$B$37</xm:f>
          </x14:formula1>
          <xm:sqref>R16:S18 R13:S13 Z13:AA13 Z16:AA18 AH16:AI18 AH13:AI13 AP13:AQ13 AP16:AQ18 AX16:AY18 AX13:AY13 BF13 BF16:BF18</xm:sqref>
        </x14:dataValidation>
        <x14:dataValidation type="list" allowBlank="1" showInputMessage="1" showErrorMessage="1" xr:uid="{41D1D003-D901-49CA-9E91-0AA2F4B3C39E}">
          <x14:formula1>
            <xm:f>data!$A$1:$A$41</xm:f>
          </x14:formula1>
          <xm:sqref>Q13 Q16:Q18</xm:sqref>
        </x14:dataValidation>
        <x14:dataValidation type="list" allowBlank="1" showInputMessage="1" showErrorMessage="1" xr:uid="{5E39ACF0-1923-4291-A3DA-8ED01849893D}">
          <x14:formula1>
            <xm:f>data!$B$1:$B$33</xm:f>
          </x14:formula1>
          <xm:sqref>R14:S15 Z14:AA15 AH14:AI15 AP14:AQ15 AX14:AY15 BF14:BF15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F36"/>
  <sheetViews>
    <sheetView zoomScaleNormal="100" workbookViewId="0">
      <pane ySplit="3" topLeftCell="A4" activePane="bottomLeft" state="frozen"/>
      <selection activeCell="B12" sqref="B12:P12"/>
      <selection pane="bottomLeft" activeCell="E10" sqref="E10"/>
    </sheetView>
  </sheetViews>
  <sheetFormatPr defaultColWidth="9.109375" defaultRowHeight="15" x14ac:dyDescent="0.35"/>
  <cols>
    <col min="1" max="1" width="1.6640625" style="2" customWidth="1"/>
    <col min="2" max="2" width="7.33203125" style="4" customWidth="1"/>
    <col min="3" max="3" width="4.6640625" style="2" customWidth="1"/>
    <col min="4" max="4" width="7.33203125" style="2" hidden="1" customWidth="1"/>
    <col min="5" max="5" width="12.33203125" style="2" customWidth="1"/>
    <col min="6" max="6" width="13.33203125" style="2" customWidth="1"/>
    <col min="7" max="7" width="4.44140625" style="2" hidden="1" customWidth="1"/>
    <col min="8" max="8" width="17.109375" style="2" hidden="1" customWidth="1"/>
    <col min="9" max="9" width="12.33203125" style="2" customWidth="1"/>
    <col min="10" max="10" width="12.109375" style="2" customWidth="1"/>
    <col min="11" max="11" width="15.33203125" style="2" customWidth="1"/>
    <col min="12" max="12" width="4.5546875" style="11" hidden="1" customWidth="1"/>
    <col min="13" max="13" width="14.6640625" style="3" customWidth="1"/>
    <col min="14" max="14" width="2.6640625" style="11" customWidth="1"/>
    <col min="15" max="15" width="8.5546875" style="3" customWidth="1"/>
    <col min="16" max="16" width="17" style="3" customWidth="1"/>
    <col min="17" max="17" width="2.6640625" style="11" customWidth="1"/>
    <col min="18" max="18" width="15.33203125" style="2" customWidth="1"/>
    <col min="19" max="19" width="6.6640625" style="11" hidden="1" customWidth="1"/>
    <col min="20" max="20" width="14.6640625" style="3" customWidth="1"/>
    <col min="21" max="21" width="2.6640625" style="11" customWidth="1"/>
    <col min="22" max="22" width="8.5546875" style="3" customWidth="1"/>
    <col min="23" max="23" width="17" style="3" customWidth="1"/>
    <col min="24" max="24" width="2.6640625" style="11" customWidth="1"/>
    <col min="25" max="25" width="15.33203125" style="2" customWidth="1"/>
    <col min="26" max="26" width="4.5546875" style="11" hidden="1" customWidth="1"/>
    <col min="27" max="27" width="14.6640625" style="3" customWidth="1"/>
    <col min="28" max="28" width="2.6640625" style="11" customWidth="1"/>
    <col min="29" max="29" width="8.5546875" style="3" customWidth="1"/>
    <col min="30" max="30" width="17" style="3" customWidth="1"/>
    <col min="31" max="31" width="2.6640625" style="11" customWidth="1"/>
    <col min="32" max="32" width="15.33203125" style="2" customWidth="1"/>
    <col min="33" max="33" width="4.5546875" style="11" hidden="1" customWidth="1"/>
    <col min="34" max="34" width="14.6640625" style="3" customWidth="1"/>
    <col min="35" max="35" width="2.6640625" style="11" customWidth="1"/>
    <col min="36" max="36" width="8.5546875" style="3" customWidth="1"/>
    <col min="37" max="37" width="17" style="3" customWidth="1"/>
    <col min="38" max="38" width="2.6640625" style="11" hidden="1" customWidth="1"/>
    <col min="39" max="39" width="15.33203125" style="2" hidden="1" customWidth="1"/>
    <col min="40" max="40" width="4.5546875" style="11" hidden="1" customWidth="1"/>
    <col min="41" max="41" width="14.6640625" style="3" hidden="1" customWidth="1"/>
    <col min="42" max="42" width="2.6640625" style="11" hidden="1" customWidth="1"/>
    <col min="43" max="43" width="8.5546875" style="3" hidden="1" customWidth="1"/>
    <col min="44" max="44" width="17" style="3" hidden="1" customWidth="1"/>
    <col min="45" max="45" width="2.6640625" style="11" hidden="1" customWidth="1"/>
    <col min="46" max="46" width="15.33203125" style="2" hidden="1" customWidth="1"/>
    <col min="47" max="47" width="4.5546875" style="11" hidden="1" customWidth="1"/>
    <col min="48" max="48" width="14.6640625" style="3" hidden="1" customWidth="1"/>
    <col min="49" max="49" width="2.6640625" style="11" hidden="1" customWidth="1"/>
    <col min="50" max="50" width="8.5546875" style="3" hidden="1" customWidth="1"/>
    <col min="51" max="51" width="17" style="3" hidden="1" customWidth="1"/>
    <col min="52" max="52" width="1.6640625" style="371" customWidth="1"/>
    <col min="53" max="53" width="1.6640625" style="11" customWidth="1"/>
    <col min="54" max="54" width="130.6640625" style="2" customWidth="1"/>
    <col min="55" max="16384" width="9.109375" style="2"/>
  </cols>
  <sheetData>
    <row r="1" spans="2:58" ht="17.399999999999999" thickBot="1" x14ac:dyDescent="0.45">
      <c r="B1" s="499" t="s">
        <v>15</v>
      </c>
      <c r="C1" s="499"/>
      <c r="D1" s="499"/>
      <c r="E1" s="499"/>
    </row>
    <row r="2" spans="2:58" ht="27.75" customHeight="1" thickBot="1" x14ac:dyDescent="0.4">
      <c r="B2" s="523" t="s">
        <v>115</v>
      </c>
      <c r="C2" s="524"/>
      <c r="D2" s="524"/>
      <c r="E2" s="524"/>
      <c r="F2" s="524"/>
      <c r="G2" s="524"/>
      <c r="H2" s="524"/>
      <c r="I2" s="524"/>
      <c r="J2" s="524"/>
      <c r="K2" s="524"/>
      <c r="L2" s="524"/>
      <c r="M2" s="524"/>
      <c r="N2" s="524"/>
      <c r="O2" s="524"/>
      <c r="P2" s="525"/>
      <c r="R2" s="520" t="s">
        <v>116</v>
      </c>
      <c r="S2" s="521"/>
      <c r="T2" s="521"/>
      <c r="U2" s="521"/>
      <c r="V2" s="521"/>
      <c r="W2" s="522"/>
      <c r="Y2" s="520" t="s">
        <v>117</v>
      </c>
      <c r="Z2" s="521"/>
      <c r="AA2" s="521"/>
      <c r="AB2" s="521"/>
      <c r="AC2" s="521"/>
      <c r="AD2" s="522"/>
      <c r="AF2" s="520" t="s">
        <v>118</v>
      </c>
      <c r="AG2" s="521"/>
      <c r="AH2" s="521"/>
      <c r="AI2" s="521"/>
      <c r="AJ2" s="521"/>
      <c r="AK2" s="522"/>
      <c r="AM2" s="520" t="s">
        <v>148</v>
      </c>
      <c r="AN2" s="521"/>
      <c r="AO2" s="521"/>
      <c r="AP2" s="521"/>
      <c r="AQ2" s="521"/>
      <c r="AR2" s="522"/>
      <c r="AT2" s="520" t="s">
        <v>149</v>
      </c>
      <c r="AU2" s="521"/>
      <c r="AV2" s="521"/>
      <c r="AW2" s="521"/>
      <c r="AX2" s="521"/>
      <c r="AY2" s="522"/>
    </row>
    <row r="3" spans="2:58" ht="6.75" hidden="1" customHeight="1" thickBot="1" x14ac:dyDescent="0.45">
      <c r="B3" s="317"/>
      <c r="J3" s="11"/>
      <c r="L3" s="2"/>
      <c r="M3" s="11"/>
      <c r="N3" s="3"/>
      <c r="O3" s="11"/>
      <c r="P3" s="2"/>
      <c r="Q3" s="2"/>
      <c r="T3" s="2"/>
      <c r="W3" s="11"/>
      <c r="X3" s="2"/>
      <c r="Z3" s="2"/>
      <c r="AA3" s="11"/>
      <c r="AB3" s="2"/>
      <c r="AC3" s="11"/>
      <c r="AG3" s="2"/>
      <c r="AH3" s="2"/>
      <c r="AJ3" s="2"/>
      <c r="AK3" s="11"/>
      <c r="AL3" s="2"/>
      <c r="AN3" s="2"/>
      <c r="AO3" s="11"/>
      <c r="AP3" s="2"/>
      <c r="AQ3" s="11"/>
      <c r="AU3" s="2"/>
      <c r="AV3" s="2"/>
      <c r="AX3" s="2"/>
      <c r="AY3" s="11"/>
      <c r="AZ3" s="372"/>
      <c r="BE3" s="11"/>
      <c r="BF3" s="11"/>
    </row>
    <row r="4" spans="2:58" s="1" customFormat="1" ht="20.25" customHeight="1" x14ac:dyDescent="0.3">
      <c r="B4" s="358"/>
      <c r="J4" s="12"/>
      <c r="M4" s="359"/>
      <c r="N4" s="359"/>
      <c r="O4" s="359"/>
      <c r="P4" s="359"/>
      <c r="R4" s="376" t="s">
        <v>125</v>
      </c>
      <c r="S4" s="377"/>
      <c r="T4" s="378">
        <f>IF(T12&gt;0,$E17-T17,0)</f>
        <v>0</v>
      </c>
      <c r="U4" s="12"/>
      <c r="V4" s="12"/>
      <c r="W4" s="359"/>
      <c r="X4" s="12"/>
      <c r="Y4" s="376" t="s">
        <v>125</v>
      </c>
      <c r="Z4" s="377"/>
      <c r="AA4" s="378">
        <f>IF(AA12&gt;0,$E17-AA17,0)</f>
        <v>0</v>
      </c>
      <c r="AC4" s="12"/>
      <c r="AD4" s="359"/>
      <c r="AE4" s="359"/>
      <c r="AF4" s="376" t="s">
        <v>125</v>
      </c>
      <c r="AG4" s="377"/>
      <c r="AH4" s="378">
        <f>IF(AH12&gt;0,$E17-AH17,0)</f>
        <v>0</v>
      </c>
      <c r="AI4" s="12"/>
      <c r="AK4" s="12"/>
      <c r="AL4" s="12"/>
      <c r="AM4" s="376" t="s">
        <v>125</v>
      </c>
      <c r="AN4" s="377"/>
      <c r="AO4" s="378">
        <f>IF(AO12&gt;0,$E17-AO17,0)</f>
        <v>0</v>
      </c>
      <c r="AQ4" s="12"/>
      <c r="AR4" s="359"/>
      <c r="AS4" s="359"/>
      <c r="AT4" s="376" t="s">
        <v>125</v>
      </c>
      <c r="AU4" s="377"/>
      <c r="AV4" s="378">
        <f>IF(AV12&gt;0,$E17-AV17,0)</f>
        <v>0</v>
      </c>
      <c r="AW4" s="12"/>
      <c r="AY4" s="12"/>
      <c r="AZ4" s="373"/>
      <c r="BA4" s="12"/>
      <c r="BE4" s="12"/>
      <c r="BF4" s="12"/>
    </row>
    <row r="5" spans="2:58" s="1" customFormat="1" ht="21.75" customHeight="1" thickBot="1" x14ac:dyDescent="0.35">
      <c r="B5" s="358"/>
      <c r="J5" s="12"/>
      <c r="M5" s="12"/>
      <c r="N5" s="12"/>
      <c r="O5" s="12"/>
      <c r="P5" s="12"/>
      <c r="R5" s="379" t="s">
        <v>126</v>
      </c>
      <c r="S5" s="380"/>
      <c r="T5" s="381">
        <f>IF(T12&gt;0,$H17-R17,0)</f>
        <v>0</v>
      </c>
      <c r="U5" s="12"/>
      <c r="V5" s="12"/>
      <c r="W5" s="359"/>
      <c r="X5" s="12"/>
      <c r="Y5" s="379" t="s">
        <v>126</v>
      </c>
      <c r="Z5" s="380"/>
      <c r="AA5" s="381">
        <f>IF(AA12&gt;0,$H17-Y17,0)</f>
        <v>0</v>
      </c>
      <c r="AC5" s="12"/>
      <c r="AD5" s="359"/>
      <c r="AE5" s="359"/>
      <c r="AF5" s="379" t="s">
        <v>126</v>
      </c>
      <c r="AG5" s="380"/>
      <c r="AH5" s="381">
        <f>IF(AH12&gt;0,$H17-AF17,0)</f>
        <v>0</v>
      </c>
      <c r="AI5" s="12"/>
      <c r="AK5" s="12"/>
      <c r="AL5" s="12"/>
      <c r="AM5" s="379" t="s">
        <v>126</v>
      </c>
      <c r="AN5" s="380"/>
      <c r="AO5" s="381">
        <f>IF(AO12&gt;0,$H17-AM17,0)</f>
        <v>0</v>
      </c>
      <c r="AQ5" s="12"/>
      <c r="AR5" s="359"/>
      <c r="AS5" s="359"/>
      <c r="AT5" s="379" t="s">
        <v>126</v>
      </c>
      <c r="AU5" s="380"/>
      <c r="AV5" s="381">
        <f>IF(AV12&gt;0,$H17-AT17,0)</f>
        <v>0</v>
      </c>
      <c r="AW5" s="12"/>
      <c r="AY5" s="12"/>
      <c r="AZ5" s="373"/>
      <c r="BA5" s="12"/>
      <c r="BE5" s="12"/>
      <c r="BF5" s="12"/>
    </row>
    <row r="6" spans="2:58" ht="6.75" customHeight="1" thickBot="1" x14ac:dyDescent="0.45">
      <c r="B6" s="317"/>
      <c r="J6" s="11"/>
      <c r="L6" s="2"/>
      <c r="M6" s="11"/>
      <c r="N6" s="3"/>
      <c r="O6" s="11"/>
      <c r="P6" s="2"/>
      <c r="Q6" s="2"/>
      <c r="T6" s="2"/>
      <c r="W6" s="11"/>
      <c r="X6" s="2"/>
      <c r="Z6" s="2"/>
      <c r="AA6" s="11"/>
      <c r="AB6" s="2"/>
      <c r="AC6" s="11"/>
      <c r="AG6" s="2"/>
      <c r="AH6" s="2"/>
      <c r="AJ6" s="2"/>
      <c r="AK6" s="11"/>
      <c r="AL6" s="2"/>
      <c r="AN6" s="2"/>
      <c r="AO6" s="11"/>
      <c r="AP6" s="2"/>
      <c r="AQ6" s="11"/>
      <c r="AU6" s="2"/>
      <c r="AV6" s="2"/>
      <c r="AX6" s="2"/>
      <c r="AY6" s="11"/>
      <c r="AZ6" s="372"/>
      <c r="BE6" s="11"/>
      <c r="BF6" s="11"/>
    </row>
    <row r="7" spans="2:58" ht="9.75" customHeight="1" x14ac:dyDescent="0.35">
      <c r="B7" s="49"/>
      <c r="C7" s="50"/>
      <c r="D7" s="50"/>
      <c r="E7" s="50"/>
      <c r="F7" s="50"/>
      <c r="G7" s="50"/>
      <c r="H7" s="50"/>
      <c r="I7" s="50"/>
      <c r="J7" s="558" t="s">
        <v>6</v>
      </c>
      <c r="K7" s="561" t="s">
        <v>8</v>
      </c>
      <c r="L7" s="252">
        <f>IF(F10="Ano",250000,0)</f>
        <v>0</v>
      </c>
      <c r="M7" s="572" t="s">
        <v>7</v>
      </c>
      <c r="O7" s="552" t="s">
        <v>34</v>
      </c>
      <c r="P7" s="553"/>
      <c r="R7" s="561" t="s">
        <v>8</v>
      </c>
      <c r="S7" s="252">
        <f>IF(L10="Ano",250000,0)</f>
        <v>0</v>
      </c>
      <c r="T7" s="572" t="s">
        <v>7</v>
      </c>
      <c r="V7" s="552" t="s">
        <v>34</v>
      </c>
      <c r="W7" s="553"/>
      <c r="Y7" s="561" t="s">
        <v>8</v>
      </c>
      <c r="Z7" s="252">
        <f>IF(S10="Ano",250000,0)</f>
        <v>0</v>
      </c>
      <c r="AA7" s="572" t="s">
        <v>7</v>
      </c>
      <c r="AC7" s="552" t="s">
        <v>34</v>
      </c>
      <c r="AD7" s="553"/>
      <c r="AF7" s="561" t="s">
        <v>8</v>
      </c>
      <c r="AG7" s="252">
        <f>IF(Z10="Ano",250000,0)</f>
        <v>0</v>
      </c>
      <c r="AH7" s="572" t="s">
        <v>7</v>
      </c>
      <c r="AJ7" s="552" t="s">
        <v>34</v>
      </c>
      <c r="AK7" s="553"/>
      <c r="AM7" s="561" t="s">
        <v>8</v>
      </c>
      <c r="AN7" s="252">
        <f>IF(AG10="Ano",250000,0)</f>
        <v>0</v>
      </c>
      <c r="AO7" s="572" t="s">
        <v>7</v>
      </c>
      <c r="AQ7" s="552" t="s">
        <v>34</v>
      </c>
      <c r="AR7" s="553"/>
      <c r="AT7" s="561" t="s">
        <v>8</v>
      </c>
      <c r="AU7" s="252">
        <f>IF(AN10="Ano",250000,0)</f>
        <v>0</v>
      </c>
      <c r="AV7" s="572" t="s">
        <v>7</v>
      </c>
      <c r="AX7" s="552" t="s">
        <v>34</v>
      </c>
      <c r="AY7" s="553"/>
      <c r="BB7" s="566" t="s">
        <v>120</v>
      </c>
    </row>
    <row r="8" spans="2:58" ht="25.5" customHeight="1" x14ac:dyDescent="0.35">
      <c r="B8" s="569" t="s">
        <v>18</v>
      </c>
      <c r="C8" s="570"/>
      <c r="D8" s="570"/>
      <c r="E8" s="570"/>
      <c r="F8" s="570"/>
      <c r="G8" s="570"/>
      <c r="H8" s="570"/>
      <c r="I8" s="571"/>
      <c r="J8" s="559"/>
      <c r="K8" s="562"/>
      <c r="L8" s="227">
        <v>2500</v>
      </c>
      <c r="M8" s="573"/>
      <c r="O8" s="554"/>
      <c r="P8" s="555"/>
      <c r="R8" s="562"/>
      <c r="S8" s="227">
        <v>2500</v>
      </c>
      <c r="T8" s="573"/>
      <c r="V8" s="554"/>
      <c r="W8" s="555"/>
      <c r="Y8" s="562"/>
      <c r="Z8" s="227">
        <v>2500</v>
      </c>
      <c r="AA8" s="573"/>
      <c r="AC8" s="554"/>
      <c r="AD8" s="555"/>
      <c r="AF8" s="562"/>
      <c r="AG8" s="227">
        <v>2500</v>
      </c>
      <c r="AH8" s="573"/>
      <c r="AJ8" s="554"/>
      <c r="AK8" s="555"/>
      <c r="AM8" s="562"/>
      <c r="AN8" s="227">
        <v>2500</v>
      </c>
      <c r="AO8" s="573"/>
      <c r="AQ8" s="554"/>
      <c r="AR8" s="555"/>
      <c r="AT8" s="562"/>
      <c r="AU8" s="227">
        <v>2500</v>
      </c>
      <c r="AV8" s="573"/>
      <c r="AX8" s="554"/>
      <c r="AY8" s="555"/>
      <c r="BB8" s="567"/>
    </row>
    <row r="9" spans="2:58" ht="41.25" customHeight="1" thickBot="1" x14ac:dyDescent="0.45">
      <c r="B9" s="94"/>
      <c r="C9" s="244"/>
      <c r="D9" s="244"/>
      <c r="E9" s="135" t="s">
        <v>98</v>
      </c>
      <c r="F9" s="135" t="s">
        <v>104</v>
      </c>
      <c r="G9" s="136"/>
      <c r="H9" s="136" t="s">
        <v>5</v>
      </c>
      <c r="I9" s="96"/>
      <c r="J9" s="559"/>
      <c r="K9" s="562"/>
      <c r="L9" s="169"/>
      <c r="M9" s="573"/>
      <c r="O9" s="556"/>
      <c r="P9" s="557"/>
      <c r="R9" s="562"/>
      <c r="S9" s="169"/>
      <c r="T9" s="573"/>
      <c r="V9" s="556"/>
      <c r="W9" s="557"/>
      <c r="Y9" s="562"/>
      <c r="Z9" s="169"/>
      <c r="AA9" s="573"/>
      <c r="AC9" s="556"/>
      <c r="AD9" s="557"/>
      <c r="AF9" s="562"/>
      <c r="AG9" s="169"/>
      <c r="AH9" s="573"/>
      <c r="AJ9" s="556"/>
      <c r="AK9" s="557"/>
      <c r="AM9" s="562"/>
      <c r="AN9" s="169"/>
      <c r="AO9" s="573"/>
      <c r="AQ9" s="556"/>
      <c r="AR9" s="557"/>
      <c r="AT9" s="562"/>
      <c r="AU9" s="169"/>
      <c r="AV9" s="573"/>
      <c r="AX9" s="556"/>
      <c r="AY9" s="557"/>
      <c r="BB9" s="567"/>
    </row>
    <row r="10" spans="2:58" s="1" customFormat="1" ht="28.5" customHeight="1" x14ac:dyDescent="0.4">
      <c r="B10" s="94"/>
      <c r="C10" s="244"/>
      <c r="D10" s="244"/>
      <c r="E10" s="175">
        <v>0</v>
      </c>
      <c r="F10" s="176" t="s">
        <v>10</v>
      </c>
      <c r="G10" s="176"/>
      <c r="H10" s="137">
        <f>L11</f>
        <v>0</v>
      </c>
      <c r="I10" s="97"/>
      <c r="J10" s="559"/>
      <c r="K10" s="562"/>
      <c r="L10" s="169">
        <f>IF((E10=0),IF(M16&gt;0,1,0),0)</f>
        <v>0</v>
      </c>
      <c r="M10" s="573"/>
      <c r="N10" s="12"/>
      <c r="O10" s="184" t="s">
        <v>35</v>
      </c>
      <c r="P10" s="184" t="s">
        <v>36</v>
      </c>
      <c r="Q10" s="12"/>
      <c r="R10" s="562"/>
      <c r="S10" s="169">
        <f>IF((K10=0),IF(T16&gt;0,1,0),0)</f>
        <v>0</v>
      </c>
      <c r="T10" s="573"/>
      <c r="U10" s="12"/>
      <c r="V10" s="184" t="s">
        <v>35</v>
      </c>
      <c r="W10" s="184" t="s">
        <v>36</v>
      </c>
      <c r="X10" s="12"/>
      <c r="Y10" s="562"/>
      <c r="Z10" s="169">
        <f>IF((R10=0),IF(AA16&gt;0,1,0),0)</f>
        <v>0</v>
      </c>
      <c r="AA10" s="573"/>
      <c r="AB10" s="12"/>
      <c r="AC10" s="184" t="s">
        <v>35</v>
      </c>
      <c r="AD10" s="184" t="s">
        <v>36</v>
      </c>
      <c r="AE10" s="12"/>
      <c r="AF10" s="562"/>
      <c r="AG10" s="169">
        <f>IF((Y10=0),IF(AH16&gt;0,1,0),0)</f>
        <v>0</v>
      </c>
      <c r="AH10" s="573"/>
      <c r="AI10" s="12"/>
      <c r="AJ10" s="184" t="s">
        <v>35</v>
      </c>
      <c r="AK10" s="184" t="s">
        <v>36</v>
      </c>
      <c r="AL10" s="12"/>
      <c r="AM10" s="562"/>
      <c r="AN10" s="169">
        <f>IF((AF10=0),IF(AO16&gt;0,1,0),0)</f>
        <v>0</v>
      </c>
      <c r="AO10" s="573"/>
      <c r="AP10" s="12"/>
      <c r="AQ10" s="184" t="s">
        <v>35</v>
      </c>
      <c r="AR10" s="184" t="s">
        <v>36</v>
      </c>
      <c r="AS10" s="12"/>
      <c r="AT10" s="562"/>
      <c r="AU10" s="169">
        <f>IF((AM10=0),IF(AV16&gt;0,1,0),0)</f>
        <v>0</v>
      </c>
      <c r="AV10" s="573"/>
      <c r="AW10" s="12"/>
      <c r="AX10" s="184" t="s">
        <v>35</v>
      </c>
      <c r="AY10" s="184" t="s">
        <v>36</v>
      </c>
      <c r="AZ10" s="374"/>
      <c r="BA10" s="12"/>
      <c r="BB10" s="567"/>
    </row>
    <row r="11" spans="2:58" s="1" customFormat="1" ht="18" customHeight="1" thickBot="1" x14ac:dyDescent="0.35">
      <c r="B11" s="94"/>
      <c r="C11" s="95"/>
      <c r="D11" s="95"/>
      <c r="E11" s="95"/>
      <c r="F11" s="95"/>
      <c r="G11" s="95"/>
      <c r="H11" s="95"/>
      <c r="I11" s="97"/>
      <c r="J11" s="560"/>
      <c r="K11" s="563"/>
      <c r="L11" s="226">
        <f>IF(E10&gt;0,L7+E10*L8,0)</f>
        <v>0</v>
      </c>
      <c r="M11" s="574"/>
      <c r="N11" s="12"/>
      <c r="O11" s="185"/>
      <c r="P11" s="185"/>
      <c r="Q11" s="12"/>
      <c r="R11" s="563"/>
      <c r="S11" s="226">
        <f>IF(K10&gt;0,S7+K10*S8,0)</f>
        <v>0</v>
      </c>
      <c r="T11" s="574"/>
      <c r="U11" s="12"/>
      <c r="V11" s="185"/>
      <c r="W11" s="185"/>
      <c r="X11" s="12"/>
      <c r="Y11" s="563"/>
      <c r="Z11" s="226">
        <f>IF(R10&gt;0,Z7+R10*Z8,0)</f>
        <v>0</v>
      </c>
      <c r="AA11" s="574"/>
      <c r="AB11" s="12"/>
      <c r="AC11" s="185"/>
      <c r="AD11" s="185"/>
      <c r="AE11" s="12"/>
      <c r="AF11" s="563"/>
      <c r="AG11" s="226">
        <f>IF(Y10&gt;0,AG7+Y10*AG8,0)</f>
        <v>0</v>
      </c>
      <c r="AH11" s="574"/>
      <c r="AI11" s="12"/>
      <c r="AJ11" s="185"/>
      <c r="AK11" s="185"/>
      <c r="AL11" s="12"/>
      <c r="AM11" s="563"/>
      <c r="AN11" s="226">
        <f>IF(AF10&gt;0,AN7+AF10*AN8,0)</f>
        <v>0</v>
      </c>
      <c r="AO11" s="574"/>
      <c r="AP11" s="12"/>
      <c r="AQ11" s="185"/>
      <c r="AR11" s="185"/>
      <c r="AS11" s="12"/>
      <c r="AT11" s="563"/>
      <c r="AU11" s="226">
        <f>IF(AM10&gt;0,AU7+AM10*AU8,0)</f>
        <v>0</v>
      </c>
      <c r="AV11" s="574"/>
      <c r="AW11" s="12"/>
      <c r="AX11" s="185"/>
      <c r="AY11" s="185"/>
      <c r="AZ11" s="374"/>
      <c r="BA11" s="12"/>
      <c r="BB11" s="568"/>
    </row>
    <row r="12" spans="2:58" s="1" customFormat="1" ht="19.8" thickBot="1" x14ac:dyDescent="0.35">
      <c r="B12" s="263" t="s">
        <v>28</v>
      </c>
      <c r="C12" s="264"/>
      <c r="D12" s="264"/>
      <c r="E12" s="264"/>
      <c r="F12" s="264"/>
      <c r="G12" s="264"/>
      <c r="H12" s="283"/>
      <c r="I12" s="264"/>
      <c r="J12" s="192"/>
      <c r="K12" s="192"/>
      <c r="L12" s="104">
        <f>L16</f>
        <v>0</v>
      </c>
      <c r="M12" s="105">
        <f>M16</f>
        <v>0</v>
      </c>
      <c r="N12" s="12"/>
      <c r="O12" s="186"/>
      <c r="P12" s="186">
        <f>P16</f>
        <v>0</v>
      </c>
      <c r="Q12" s="12"/>
      <c r="R12" s="342"/>
      <c r="S12" s="104">
        <f>S16</f>
        <v>0</v>
      </c>
      <c r="T12" s="351">
        <f>T16</f>
        <v>0</v>
      </c>
      <c r="U12" s="12"/>
      <c r="V12" s="186"/>
      <c r="W12" s="186">
        <f>W16</f>
        <v>0</v>
      </c>
      <c r="X12" s="12"/>
      <c r="Y12" s="342"/>
      <c r="Z12" s="104">
        <f>Z16</f>
        <v>0</v>
      </c>
      <c r="AA12" s="105">
        <f>AA16</f>
        <v>0</v>
      </c>
      <c r="AB12" s="12"/>
      <c r="AC12" s="186"/>
      <c r="AD12" s="186">
        <f>AD16</f>
        <v>0</v>
      </c>
      <c r="AE12" s="12"/>
      <c r="AF12" s="342"/>
      <c r="AG12" s="104">
        <f>AG16</f>
        <v>0</v>
      </c>
      <c r="AH12" s="105">
        <f>AH16</f>
        <v>0</v>
      </c>
      <c r="AI12" s="12"/>
      <c r="AJ12" s="186"/>
      <c r="AK12" s="186">
        <f>AK16</f>
        <v>0</v>
      </c>
      <c r="AL12" s="12"/>
      <c r="AM12" s="342"/>
      <c r="AN12" s="104">
        <f>AN16</f>
        <v>0</v>
      </c>
      <c r="AO12" s="105">
        <f>AO16</f>
        <v>0</v>
      </c>
      <c r="AP12" s="12"/>
      <c r="AQ12" s="186"/>
      <c r="AR12" s="186">
        <f>AR16</f>
        <v>0</v>
      </c>
      <c r="AS12" s="12"/>
      <c r="AT12" s="342"/>
      <c r="AU12" s="104">
        <f>AU16</f>
        <v>0</v>
      </c>
      <c r="AV12" s="105">
        <f>AV16</f>
        <v>0</v>
      </c>
      <c r="AW12" s="12"/>
      <c r="AX12" s="186"/>
      <c r="AY12" s="186">
        <f>AY16</f>
        <v>0</v>
      </c>
      <c r="AZ12" s="374"/>
      <c r="BA12" s="12"/>
    </row>
    <row r="13" spans="2:58" s="1" customFormat="1" ht="45" customHeight="1" thickBot="1" x14ac:dyDescent="0.35">
      <c r="B13" s="100" t="s">
        <v>76</v>
      </c>
      <c r="C13" s="400" t="s">
        <v>42</v>
      </c>
      <c r="D13" s="320">
        <v>149</v>
      </c>
      <c r="E13" s="564" t="s">
        <v>79</v>
      </c>
      <c r="F13" s="564"/>
      <c r="G13" s="564"/>
      <c r="H13" s="564"/>
      <c r="I13" s="565"/>
      <c r="J13" s="101">
        <v>3925</v>
      </c>
      <c r="K13" s="288">
        <v>0</v>
      </c>
      <c r="L13" s="146">
        <f>K13</f>
        <v>0</v>
      </c>
      <c r="M13" s="98">
        <f>J13*L13</f>
        <v>0</v>
      </c>
      <c r="N13" s="12"/>
      <c r="O13" s="190">
        <f>K13+ŠK!K13</f>
        <v>0</v>
      </c>
      <c r="P13" s="187">
        <f>M13+ŠK!M13</f>
        <v>0</v>
      </c>
      <c r="Q13" s="12"/>
      <c r="R13" s="255">
        <v>0</v>
      </c>
      <c r="S13" s="146">
        <f>R13</f>
        <v>0</v>
      </c>
      <c r="T13" s="98">
        <f>$J13*S13</f>
        <v>0</v>
      </c>
      <c r="U13" s="12"/>
      <c r="V13" s="190">
        <f>R13+ŠK!V13</f>
        <v>0</v>
      </c>
      <c r="W13" s="187">
        <f>T13+ŠK!T13</f>
        <v>0</v>
      </c>
      <c r="X13" s="12"/>
      <c r="Y13" s="255">
        <v>0</v>
      </c>
      <c r="Z13" s="146">
        <f>Y13</f>
        <v>0</v>
      </c>
      <c r="AA13" s="98">
        <f>$J13*Z13</f>
        <v>0</v>
      </c>
      <c r="AB13" s="12"/>
      <c r="AC13" s="190">
        <f>Y13+ŠK!AC13</f>
        <v>0</v>
      </c>
      <c r="AD13" s="187">
        <f>AA13+ŠK!AA13</f>
        <v>0</v>
      </c>
      <c r="AE13" s="12"/>
      <c r="AF13" s="255">
        <v>0</v>
      </c>
      <c r="AG13" s="146">
        <f>AF13</f>
        <v>0</v>
      </c>
      <c r="AH13" s="98">
        <f>$J13*AG13</f>
        <v>0</v>
      </c>
      <c r="AI13" s="12"/>
      <c r="AJ13" s="190">
        <f>AF13+ŠK!AJ13</f>
        <v>0</v>
      </c>
      <c r="AK13" s="187">
        <f>AH13+ŠK!AH13</f>
        <v>0</v>
      </c>
      <c r="AL13" s="12"/>
      <c r="AM13" s="255">
        <v>0</v>
      </c>
      <c r="AN13" s="146">
        <f>AM13</f>
        <v>0</v>
      </c>
      <c r="AO13" s="98">
        <f>$J13*AN13</f>
        <v>0</v>
      </c>
      <c r="AP13" s="12"/>
      <c r="AQ13" s="190">
        <f>AM13+ŠK!AM13</f>
        <v>0</v>
      </c>
      <c r="AR13" s="187">
        <f>AO13+ŠK!AO13</f>
        <v>0</v>
      </c>
      <c r="AS13" s="12"/>
      <c r="AT13" s="255">
        <v>0</v>
      </c>
      <c r="AU13" s="146">
        <f>AT13</f>
        <v>0</v>
      </c>
      <c r="AV13" s="98">
        <f>$J13*AU13</f>
        <v>0</v>
      </c>
      <c r="AW13" s="12"/>
      <c r="AX13" s="190">
        <f>AT13+ŠK!AT13</f>
        <v>0</v>
      </c>
      <c r="AY13" s="187">
        <f>AV13+ŠK!AV13</f>
        <v>0</v>
      </c>
      <c r="AZ13" s="374">
        <f>IF(M13=0,IF((T13+AA13+AH13+AO13+AV13)&gt;0,IF(LEN(BB13)&lt;6,1,0),0),0)</f>
        <v>0</v>
      </c>
      <c r="BA13" s="12"/>
      <c r="BB13" s="293"/>
    </row>
    <row r="14" spans="2:58" s="1" customFormat="1" ht="45" customHeight="1" thickBot="1" x14ac:dyDescent="0.35">
      <c r="B14" s="102" t="s">
        <v>77</v>
      </c>
      <c r="C14" s="387" t="s">
        <v>42</v>
      </c>
      <c r="D14" s="320">
        <v>149</v>
      </c>
      <c r="E14" s="550" t="s">
        <v>80</v>
      </c>
      <c r="F14" s="550"/>
      <c r="G14" s="550"/>
      <c r="H14" s="550"/>
      <c r="I14" s="551"/>
      <c r="J14" s="103">
        <v>3925</v>
      </c>
      <c r="K14" s="289">
        <v>0</v>
      </c>
      <c r="L14" s="146">
        <f>K14</f>
        <v>0</v>
      </c>
      <c r="M14" s="99">
        <f>J14*L14</f>
        <v>0</v>
      </c>
      <c r="N14" s="12"/>
      <c r="O14" s="190">
        <f>K14+ŠK!K14</f>
        <v>0</v>
      </c>
      <c r="P14" s="187">
        <f>M14+ŠK!M14</f>
        <v>0</v>
      </c>
      <c r="Q14" s="12"/>
      <c r="R14" s="329">
        <v>0</v>
      </c>
      <c r="S14" s="146">
        <f>R14</f>
        <v>0</v>
      </c>
      <c r="T14" s="99">
        <f t="shared" ref="T14:T15" si="0">$J14*S14</f>
        <v>0</v>
      </c>
      <c r="U14" s="12"/>
      <c r="V14" s="190">
        <f>R14+ŠK!V14</f>
        <v>0</v>
      </c>
      <c r="W14" s="187">
        <f>T14+ŠK!T14</f>
        <v>0</v>
      </c>
      <c r="X14" s="12"/>
      <c r="Y14" s="329">
        <v>0</v>
      </c>
      <c r="Z14" s="146">
        <f>Y14</f>
        <v>0</v>
      </c>
      <c r="AA14" s="99">
        <f t="shared" ref="AA14:AA15" si="1">$J14*Z14</f>
        <v>0</v>
      </c>
      <c r="AB14" s="12"/>
      <c r="AC14" s="190">
        <f>Y14+ŠK!AC14</f>
        <v>0</v>
      </c>
      <c r="AD14" s="187">
        <f>AA14+ŠK!AA14</f>
        <v>0</v>
      </c>
      <c r="AE14" s="12"/>
      <c r="AF14" s="329">
        <v>0</v>
      </c>
      <c r="AG14" s="146">
        <f>AF14</f>
        <v>0</v>
      </c>
      <c r="AH14" s="99">
        <f t="shared" ref="AH14:AH15" si="2">$J14*AG14</f>
        <v>0</v>
      </c>
      <c r="AI14" s="12"/>
      <c r="AJ14" s="190">
        <f>AF14+ŠK!AJ14</f>
        <v>0</v>
      </c>
      <c r="AK14" s="187">
        <f>AH14+ŠK!AH14</f>
        <v>0</v>
      </c>
      <c r="AL14" s="12"/>
      <c r="AM14" s="329">
        <v>0</v>
      </c>
      <c r="AN14" s="146">
        <f>AM14</f>
        <v>0</v>
      </c>
      <c r="AO14" s="99">
        <f t="shared" ref="AO14:AO15" si="3">$J14*AN14</f>
        <v>0</v>
      </c>
      <c r="AP14" s="12"/>
      <c r="AQ14" s="190">
        <f>AM14+ŠK!AM14</f>
        <v>0</v>
      </c>
      <c r="AR14" s="187">
        <f>AO14+ŠK!AO14</f>
        <v>0</v>
      </c>
      <c r="AS14" s="12"/>
      <c r="AT14" s="329">
        <v>0</v>
      </c>
      <c r="AU14" s="146">
        <f>AT14</f>
        <v>0</v>
      </c>
      <c r="AV14" s="99">
        <f t="shared" ref="AV14:AV15" si="4">$J14*AU14</f>
        <v>0</v>
      </c>
      <c r="AW14" s="12"/>
      <c r="AX14" s="190">
        <f>AT14+ŠK!AT14</f>
        <v>0</v>
      </c>
      <c r="AY14" s="187">
        <f>AV14+ŠK!AV14</f>
        <v>0</v>
      </c>
      <c r="AZ14" s="374">
        <f t="shared" ref="AZ14:AZ15" si="5">IF(M14=0,IF((T14+AA14+AH14+AO14+AV14)&gt;0,IF(LEN(BB14)&lt;6,1,0),0),0)</f>
        <v>0</v>
      </c>
      <c r="BA14" s="12"/>
      <c r="BB14" s="293"/>
    </row>
    <row r="15" spans="2:58" s="1" customFormat="1" ht="45" customHeight="1" thickBot="1" x14ac:dyDescent="0.35">
      <c r="B15" s="102" t="s">
        <v>78</v>
      </c>
      <c r="C15" s="401" t="s">
        <v>38</v>
      </c>
      <c r="D15" s="318">
        <v>152</v>
      </c>
      <c r="E15" s="550" t="s">
        <v>100</v>
      </c>
      <c r="F15" s="550"/>
      <c r="G15" s="550"/>
      <c r="H15" s="550"/>
      <c r="I15" s="551"/>
      <c r="J15" s="103">
        <v>40000</v>
      </c>
      <c r="K15" s="289">
        <v>0</v>
      </c>
      <c r="L15" s="146">
        <f>K15</f>
        <v>0</v>
      </c>
      <c r="M15" s="99">
        <f>J15*L15</f>
        <v>0</v>
      </c>
      <c r="N15" s="12"/>
      <c r="O15" s="190">
        <f>K15+ŠK!K15</f>
        <v>0</v>
      </c>
      <c r="P15" s="187">
        <f>M15+ŠK!M15</f>
        <v>0</v>
      </c>
      <c r="Q15" s="12"/>
      <c r="R15" s="329">
        <v>0</v>
      </c>
      <c r="S15" s="146">
        <f>R15</f>
        <v>0</v>
      </c>
      <c r="T15" s="364">
        <f t="shared" si="0"/>
        <v>0</v>
      </c>
      <c r="U15" s="12"/>
      <c r="V15" s="190">
        <f>R15+ŠK!V15</f>
        <v>0</v>
      </c>
      <c r="W15" s="187">
        <f>T15+ŠK!T15</f>
        <v>0</v>
      </c>
      <c r="X15" s="12"/>
      <c r="Y15" s="329">
        <v>0</v>
      </c>
      <c r="Z15" s="146">
        <f>Y15</f>
        <v>0</v>
      </c>
      <c r="AA15" s="364">
        <f t="shared" si="1"/>
        <v>0</v>
      </c>
      <c r="AB15" s="12"/>
      <c r="AC15" s="190">
        <f>Y15+ŠK!AC15</f>
        <v>0</v>
      </c>
      <c r="AD15" s="187">
        <f>AA15+ŠK!AA15</f>
        <v>0</v>
      </c>
      <c r="AE15" s="12"/>
      <c r="AF15" s="329">
        <v>0</v>
      </c>
      <c r="AG15" s="146">
        <f>AF15</f>
        <v>0</v>
      </c>
      <c r="AH15" s="364">
        <f t="shared" si="2"/>
        <v>0</v>
      </c>
      <c r="AI15" s="12"/>
      <c r="AJ15" s="190">
        <f>AF15+ŠK!AJ15</f>
        <v>0</v>
      </c>
      <c r="AK15" s="187">
        <f>AH15+ŠK!AH15</f>
        <v>0</v>
      </c>
      <c r="AL15" s="12"/>
      <c r="AM15" s="329">
        <v>0</v>
      </c>
      <c r="AN15" s="146">
        <f>AM15</f>
        <v>0</v>
      </c>
      <c r="AO15" s="364">
        <f t="shared" si="3"/>
        <v>0</v>
      </c>
      <c r="AP15" s="12"/>
      <c r="AQ15" s="190">
        <f>AM15+ŠK!AM15</f>
        <v>0</v>
      </c>
      <c r="AR15" s="187">
        <f>AO15+ŠK!AO15</f>
        <v>0</v>
      </c>
      <c r="AS15" s="12"/>
      <c r="AT15" s="329">
        <v>0</v>
      </c>
      <c r="AU15" s="146">
        <f>AT15</f>
        <v>0</v>
      </c>
      <c r="AV15" s="364">
        <f t="shared" si="4"/>
        <v>0</v>
      </c>
      <c r="AW15" s="12"/>
      <c r="AX15" s="190">
        <f>AT15+ŠK!AT15</f>
        <v>0</v>
      </c>
      <c r="AY15" s="187">
        <f>AV15+ŠK!AV15</f>
        <v>0</v>
      </c>
      <c r="AZ15" s="374">
        <f t="shared" si="5"/>
        <v>0</v>
      </c>
      <c r="BA15" s="12"/>
      <c r="BB15" s="293"/>
    </row>
    <row r="16" spans="2:58" s="1" customFormat="1" ht="19.8" thickBot="1" x14ac:dyDescent="0.4">
      <c r="B16" s="106" t="s">
        <v>28</v>
      </c>
      <c r="C16" s="386"/>
      <c r="D16" s="107"/>
      <c r="E16" s="107"/>
      <c r="F16" s="107"/>
      <c r="G16" s="107"/>
      <c r="H16" s="283"/>
      <c r="I16" s="107"/>
      <c r="J16" s="192"/>
      <c r="K16" s="192"/>
      <c r="L16" s="108">
        <f>H10-M16</f>
        <v>0</v>
      </c>
      <c r="M16" s="105">
        <f>SUM(M13:M15)</f>
        <v>0</v>
      </c>
      <c r="N16" s="12"/>
      <c r="O16" s="186"/>
      <c r="P16" s="186">
        <f>SUM(P13:P15)</f>
        <v>0</v>
      </c>
      <c r="Q16" s="12"/>
      <c r="R16" s="342"/>
      <c r="S16" s="104">
        <f>N10-T16</f>
        <v>0</v>
      </c>
      <c r="T16" s="105">
        <f>SUM(T13:T15)</f>
        <v>0</v>
      </c>
      <c r="U16" s="12"/>
      <c r="V16" s="186"/>
      <c r="W16" s="186">
        <f>SUM(W13:W15)</f>
        <v>0</v>
      </c>
      <c r="X16" s="12"/>
      <c r="Y16" s="342"/>
      <c r="Z16" s="104">
        <f>U10-AA16</f>
        <v>0</v>
      </c>
      <c r="AA16" s="105">
        <f>SUM(AA13:AA15)</f>
        <v>0</v>
      </c>
      <c r="AB16" s="12"/>
      <c r="AC16" s="186"/>
      <c r="AD16" s="186">
        <f>SUM(AD13:AD15)</f>
        <v>0</v>
      </c>
      <c r="AE16" s="12"/>
      <c r="AF16" s="342"/>
      <c r="AG16" s="104">
        <f>AB10-AH16</f>
        <v>0</v>
      </c>
      <c r="AH16" s="105">
        <f>SUM(AH13:AH15)</f>
        <v>0</v>
      </c>
      <c r="AI16" s="12"/>
      <c r="AJ16" s="186"/>
      <c r="AK16" s="186">
        <f>SUM(AK13:AK15)</f>
        <v>0</v>
      </c>
      <c r="AL16" s="12"/>
      <c r="AM16" s="342"/>
      <c r="AN16" s="104">
        <f>AI10-AO16</f>
        <v>0</v>
      </c>
      <c r="AO16" s="105">
        <f>SUM(AO13:AO15)</f>
        <v>0</v>
      </c>
      <c r="AP16" s="12"/>
      <c r="AQ16" s="186"/>
      <c r="AR16" s="186">
        <f>SUM(AR13:AR15)</f>
        <v>0</v>
      </c>
      <c r="AS16" s="12"/>
      <c r="AT16" s="342"/>
      <c r="AU16" s="104">
        <f>AP10-AV16</f>
        <v>0</v>
      </c>
      <c r="AV16" s="105">
        <f>SUM(AV13:AV15)</f>
        <v>0</v>
      </c>
      <c r="AW16" s="12"/>
      <c r="AX16" s="186"/>
      <c r="AY16" s="186">
        <f>SUM(AY13:AY15)</f>
        <v>0</v>
      </c>
      <c r="AZ16" s="374"/>
      <c r="BA16" s="12"/>
      <c r="BB16" s="11"/>
    </row>
    <row r="17" spans="2:54" s="12" customFormat="1" ht="21.75" hidden="1" customHeight="1" x14ac:dyDescent="0.35">
      <c r="B17" s="245">
        <f>H17+E17</f>
        <v>0</v>
      </c>
      <c r="C17" s="162"/>
      <c r="D17" s="162"/>
      <c r="E17" s="213">
        <f>M13+M14</f>
        <v>0</v>
      </c>
      <c r="F17" s="213"/>
      <c r="G17" s="162"/>
      <c r="H17" s="213">
        <f>M15</f>
        <v>0</v>
      </c>
      <c r="I17" s="213"/>
      <c r="J17" s="274">
        <f>M15</f>
        <v>0</v>
      </c>
      <c r="K17" s="162"/>
      <c r="L17" s="162"/>
      <c r="M17" s="275">
        <f>M13+M14</f>
        <v>0</v>
      </c>
      <c r="O17" s="3"/>
      <c r="P17" s="3"/>
      <c r="R17" s="354">
        <f>T15</f>
        <v>0</v>
      </c>
      <c r="S17" s="162"/>
      <c r="T17" s="275">
        <f>T13+T14</f>
        <v>0</v>
      </c>
      <c r="V17" s="3"/>
      <c r="W17" s="3"/>
      <c r="Y17" s="354">
        <f>AA15</f>
        <v>0</v>
      </c>
      <c r="Z17" s="162"/>
      <c r="AA17" s="275">
        <f>AA13+AA14</f>
        <v>0</v>
      </c>
      <c r="AC17" s="3"/>
      <c r="AD17" s="3"/>
      <c r="AF17" s="354">
        <f>AH15</f>
        <v>0</v>
      </c>
      <c r="AG17" s="162"/>
      <c r="AH17" s="275">
        <f>AH13+AH14</f>
        <v>0</v>
      </c>
      <c r="AJ17" s="3"/>
      <c r="AK17" s="3"/>
      <c r="AM17" s="354">
        <f>AO15</f>
        <v>0</v>
      </c>
      <c r="AN17" s="162"/>
      <c r="AO17" s="275">
        <f>AO13+AO14</f>
        <v>0</v>
      </c>
      <c r="AQ17" s="3"/>
      <c r="AR17" s="3"/>
      <c r="AT17" s="354">
        <f>AV15</f>
        <v>0</v>
      </c>
      <c r="AU17" s="162"/>
      <c r="AV17" s="275">
        <f>AV13+AV14</f>
        <v>0</v>
      </c>
      <c r="AX17" s="3"/>
      <c r="AY17" s="3"/>
      <c r="AZ17" s="374"/>
      <c r="BB17" s="11"/>
    </row>
    <row r="18" spans="2:54" s="12" customFormat="1" ht="18.75" hidden="1" customHeight="1" thickBot="1" x14ac:dyDescent="0.4">
      <c r="B18" s="214"/>
      <c r="C18" s="163"/>
      <c r="D18" s="163"/>
      <c r="E18" s="163" t="s">
        <v>127</v>
      </c>
      <c r="F18" s="215"/>
      <c r="G18" s="215"/>
      <c r="H18" s="163" t="s">
        <v>128</v>
      </c>
      <c r="I18" s="216"/>
      <c r="J18" s="163">
        <v>152</v>
      </c>
      <c r="K18" s="163">
        <v>148</v>
      </c>
      <c r="L18" s="163"/>
      <c r="M18" s="164">
        <v>149</v>
      </c>
      <c r="O18" s="3"/>
      <c r="P18" s="3"/>
      <c r="R18" s="189">
        <v>152</v>
      </c>
      <c r="S18" s="163">
        <v>148</v>
      </c>
      <c r="T18" s="164">
        <v>149</v>
      </c>
      <c r="V18" s="3"/>
      <c r="W18" s="3"/>
      <c r="Y18" s="189">
        <v>152</v>
      </c>
      <c r="Z18" s="163">
        <v>148</v>
      </c>
      <c r="AA18" s="164">
        <v>149</v>
      </c>
      <c r="AC18" s="3"/>
      <c r="AD18" s="3"/>
      <c r="AF18" s="189">
        <v>152</v>
      </c>
      <c r="AG18" s="163">
        <v>148</v>
      </c>
      <c r="AH18" s="164">
        <v>149</v>
      </c>
      <c r="AJ18" s="3"/>
      <c r="AK18" s="3"/>
      <c r="AM18" s="189">
        <v>152</v>
      </c>
      <c r="AN18" s="163">
        <v>148</v>
      </c>
      <c r="AO18" s="164">
        <v>149</v>
      </c>
      <c r="AQ18" s="3"/>
      <c r="AR18" s="3"/>
      <c r="AT18" s="189">
        <v>152</v>
      </c>
      <c r="AU18" s="163">
        <v>148</v>
      </c>
      <c r="AV18" s="164">
        <v>149</v>
      </c>
      <c r="AX18" s="3"/>
      <c r="AY18" s="3"/>
      <c r="AZ18" s="374"/>
      <c r="BB18" s="11"/>
    </row>
    <row r="19" spans="2:54" s="11" customFormat="1" x14ac:dyDescent="0.35">
      <c r="B19" s="201"/>
      <c r="M19" s="203"/>
      <c r="N19" s="12"/>
      <c r="O19" s="203"/>
      <c r="P19" s="203"/>
      <c r="Q19" s="12"/>
      <c r="T19" s="203"/>
      <c r="U19" s="12"/>
      <c r="V19" s="203"/>
      <c r="W19" s="203"/>
      <c r="X19" s="12"/>
      <c r="AA19" s="203"/>
      <c r="AB19" s="12"/>
      <c r="AC19" s="203"/>
      <c r="AD19" s="203"/>
      <c r="AE19" s="12"/>
      <c r="AH19" s="203"/>
      <c r="AI19" s="12"/>
      <c r="AJ19" s="203"/>
      <c r="AK19" s="203"/>
      <c r="AL19" s="12"/>
      <c r="AO19" s="203"/>
      <c r="AP19" s="12"/>
      <c r="AQ19" s="203"/>
      <c r="AR19" s="203"/>
      <c r="AS19" s="12"/>
      <c r="AV19" s="203"/>
      <c r="AW19" s="12"/>
      <c r="AX19" s="203"/>
      <c r="AY19" s="203"/>
      <c r="AZ19" s="374"/>
      <c r="BA19" s="12"/>
    </row>
    <row r="20" spans="2:54" s="11" customFormat="1" x14ac:dyDescent="0.35">
      <c r="B20" s="297" t="s">
        <v>102</v>
      </c>
      <c r="M20" s="203"/>
      <c r="N20" s="12"/>
      <c r="O20" s="203"/>
      <c r="P20" s="203"/>
      <c r="Q20" s="12"/>
      <c r="T20" s="203"/>
      <c r="U20" s="12"/>
      <c r="V20" s="203"/>
      <c r="W20" s="203"/>
      <c r="X20" s="12"/>
      <c r="AA20" s="203"/>
      <c r="AB20" s="12"/>
      <c r="AC20" s="203"/>
      <c r="AD20" s="203"/>
      <c r="AE20" s="12"/>
      <c r="AH20" s="203"/>
      <c r="AI20" s="12"/>
      <c r="AJ20" s="203"/>
      <c r="AK20" s="203"/>
      <c r="AL20" s="12"/>
      <c r="AO20" s="203"/>
      <c r="AP20" s="12"/>
      <c r="AQ20" s="203"/>
      <c r="AR20" s="203"/>
      <c r="AS20" s="12"/>
      <c r="AV20" s="203"/>
      <c r="AW20" s="12"/>
      <c r="AX20" s="203"/>
      <c r="AY20" s="203"/>
      <c r="AZ20" s="374"/>
      <c r="BA20" s="12"/>
    </row>
    <row r="22" spans="2:54" s="11" customFormat="1" x14ac:dyDescent="0.35">
      <c r="B22" s="201"/>
      <c r="M22" s="203"/>
      <c r="N22" s="12"/>
      <c r="O22" s="203"/>
      <c r="P22" s="203"/>
      <c r="Q22" s="12"/>
      <c r="T22" s="203"/>
      <c r="U22" s="12"/>
      <c r="V22" s="203"/>
      <c r="W22" s="203"/>
      <c r="X22" s="12"/>
      <c r="AA22" s="203"/>
      <c r="AB22" s="12"/>
      <c r="AC22" s="203"/>
      <c r="AD22" s="203"/>
      <c r="AE22" s="12"/>
      <c r="AH22" s="203"/>
      <c r="AI22" s="12"/>
      <c r="AJ22" s="203"/>
      <c r="AK22" s="203"/>
      <c r="AL22" s="12"/>
      <c r="AO22" s="203"/>
      <c r="AP22" s="12"/>
      <c r="AQ22" s="203"/>
      <c r="AR22" s="203"/>
      <c r="AS22" s="12"/>
      <c r="AV22" s="203"/>
      <c r="AW22" s="12"/>
      <c r="AX22" s="203"/>
      <c r="AY22" s="203"/>
      <c r="AZ22" s="374"/>
      <c r="BA22" s="12"/>
    </row>
    <row r="23" spans="2:54" s="11" customFormat="1" x14ac:dyDescent="0.35">
      <c r="B23" s="201"/>
      <c r="M23" s="203"/>
      <c r="N23" s="12"/>
      <c r="O23" s="203"/>
      <c r="P23" s="203"/>
      <c r="Q23" s="12"/>
      <c r="T23" s="203"/>
      <c r="U23" s="12"/>
      <c r="V23" s="203"/>
      <c r="W23" s="203"/>
      <c r="X23" s="12"/>
      <c r="AA23" s="203"/>
      <c r="AB23" s="12"/>
      <c r="AC23" s="203"/>
      <c r="AD23" s="203"/>
      <c r="AE23" s="12"/>
      <c r="AH23" s="203"/>
      <c r="AI23" s="12"/>
      <c r="AJ23" s="203"/>
      <c r="AK23" s="203"/>
      <c r="AL23" s="12"/>
      <c r="AO23" s="203"/>
      <c r="AP23" s="12"/>
      <c r="AQ23" s="203"/>
      <c r="AR23" s="203"/>
      <c r="AS23" s="12"/>
      <c r="AV23" s="203"/>
      <c r="AW23" s="12"/>
      <c r="AX23" s="203"/>
      <c r="AY23" s="203"/>
      <c r="AZ23" s="374"/>
      <c r="BA23" s="12"/>
    </row>
    <row r="24" spans="2:54" s="11" customFormat="1" x14ac:dyDescent="0.35">
      <c r="B24" s="201"/>
      <c r="M24" s="203"/>
      <c r="N24" s="12"/>
      <c r="O24" s="203"/>
      <c r="P24" s="203"/>
      <c r="Q24" s="12"/>
      <c r="T24" s="203"/>
      <c r="U24" s="12"/>
      <c r="V24" s="203"/>
      <c r="W24" s="203"/>
      <c r="X24" s="12"/>
      <c r="AA24" s="203"/>
      <c r="AB24" s="12"/>
      <c r="AC24" s="203"/>
      <c r="AD24" s="203"/>
      <c r="AE24" s="12"/>
      <c r="AH24" s="203"/>
      <c r="AI24" s="12"/>
      <c r="AJ24" s="203"/>
      <c r="AK24" s="203"/>
      <c r="AL24" s="12"/>
      <c r="AO24" s="203"/>
      <c r="AP24" s="12"/>
      <c r="AQ24" s="203"/>
      <c r="AR24" s="203"/>
      <c r="AS24" s="12"/>
      <c r="AV24" s="203"/>
      <c r="AW24" s="12"/>
      <c r="AX24" s="203"/>
      <c r="AY24" s="203"/>
      <c r="AZ24" s="374"/>
      <c r="BA24" s="12"/>
    </row>
    <row r="25" spans="2:54" s="11" customFormat="1" x14ac:dyDescent="0.35">
      <c r="B25" s="201"/>
      <c r="M25" s="202"/>
      <c r="N25" s="12"/>
      <c r="O25" s="202"/>
      <c r="P25" s="202"/>
      <c r="Q25" s="12"/>
      <c r="T25" s="202"/>
      <c r="U25" s="12"/>
      <c r="V25" s="202"/>
      <c r="W25" s="202"/>
      <c r="X25" s="12"/>
      <c r="AA25" s="202"/>
      <c r="AB25" s="12"/>
      <c r="AC25" s="202"/>
      <c r="AD25" s="202"/>
      <c r="AE25" s="12"/>
      <c r="AH25" s="202"/>
      <c r="AI25" s="12"/>
      <c r="AJ25" s="202"/>
      <c r="AK25" s="202"/>
      <c r="AL25" s="12"/>
      <c r="AO25" s="202"/>
      <c r="AP25" s="12"/>
      <c r="AQ25" s="202"/>
      <c r="AR25" s="202"/>
      <c r="AS25" s="12"/>
      <c r="AV25" s="202"/>
      <c r="AW25" s="12"/>
      <c r="AX25" s="202"/>
      <c r="AY25" s="202"/>
      <c r="AZ25" s="374"/>
      <c r="BA25" s="12"/>
    </row>
    <row r="26" spans="2:54" x14ac:dyDescent="0.35">
      <c r="N26" s="12"/>
      <c r="Q26" s="12"/>
      <c r="U26" s="12"/>
      <c r="X26" s="12"/>
      <c r="AB26" s="12"/>
      <c r="AE26" s="12"/>
      <c r="AI26" s="12"/>
      <c r="AL26" s="12"/>
      <c r="AP26" s="12"/>
      <c r="AS26" s="12"/>
      <c r="AW26" s="12"/>
      <c r="AZ26" s="374"/>
      <c r="BA26" s="12"/>
      <c r="BB26" s="11"/>
    </row>
    <row r="27" spans="2:54" x14ac:dyDescent="0.35">
      <c r="N27" s="12"/>
      <c r="Q27" s="12"/>
      <c r="U27" s="12"/>
      <c r="X27" s="12"/>
      <c r="AB27" s="12"/>
      <c r="AE27" s="12"/>
      <c r="AI27" s="12"/>
      <c r="AL27" s="12"/>
      <c r="AP27" s="12"/>
      <c r="AS27" s="12"/>
      <c r="AW27" s="12"/>
      <c r="AZ27" s="374"/>
      <c r="BA27" s="12"/>
      <c r="BB27" s="11"/>
    </row>
    <row r="28" spans="2:54" x14ac:dyDescent="0.35">
      <c r="N28" s="12"/>
      <c r="Q28" s="12"/>
      <c r="U28" s="12"/>
      <c r="X28" s="12"/>
      <c r="AB28" s="12"/>
      <c r="AE28" s="12"/>
      <c r="AI28" s="12"/>
      <c r="AL28" s="12"/>
      <c r="AP28" s="12"/>
      <c r="AS28" s="12"/>
      <c r="AW28" s="12"/>
      <c r="AZ28" s="374"/>
      <c r="BA28" s="12"/>
      <c r="BB28" s="11"/>
    </row>
    <row r="29" spans="2:54" x14ac:dyDescent="0.35">
      <c r="N29" s="12"/>
      <c r="Q29" s="12"/>
      <c r="U29" s="12"/>
      <c r="X29" s="12"/>
      <c r="AB29" s="12"/>
      <c r="AE29" s="12"/>
      <c r="AI29" s="12"/>
      <c r="AL29" s="12"/>
      <c r="AP29" s="12"/>
      <c r="AS29" s="12"/>
      <c r="AW29" s="12"/>
      <c r="AZ29" s="374"/>
      <c r="BA29" s="12"/>
      <c r="BB29" s="11"/>
    </row>
    <row r="30" spans="2:54" x14ac:dyDescent="0.35">
      <c r="N30" s="12"/>
      <c r="Q30" s="12"/>
      <c r="U30" s="12"/>
      <c r="X30" s="12"/>
      <c r="AB30" s="12"/>
      <c r="AE30" s="12"/>
      <c r="AI30" s="12"/>
      <c r="AL30" s="12"/>
      <c r="AP30" s="12"/>
      <c r="AS30" s="12"/>
      <c r="AW30" s="12"/>
      <c r="AZ30" s="374"/>
      <c r="BA30" s="12"/>
      <c r="BB30" s="11"/>
    </row>
    <row r="31" spans="2:54" x14ac:dyDescent="0.35">
      <c r="N31" s="12"/>
      <c r="Q31" s="12"/>
      <c r="U31" s="12"/>
      <c r="X31" s="12"/>
      <c r="AB31" s="12"/>
      <c r="AE31" s="12"/>
      <c r="AI31" s="12"/>
      <c r="AL31" s="12"/>
      <c r="AP31" s="12"/>
      <c r="AS31" s="12"/>
      <c r="AW31" s="12"/>
      <c r="AZ31" s="374"/>
      <c r="BA31" s="12"/>
      <c r="BB31" s="11"/>
    </row>
    <row r="32" spans="2:54" x14ac:dyDescent="0.35">
      <c r="N32" s="12"/>
      <c r="Q32" s="12"/>
      <c r="U32" s="12"/>
      <c r="X32" s="12"/>
      <c r="AB32" s="12"/>
      <c r="AE32" s="12"/>
      <c r="AI32" s="12"/>
      <c r="AL32" s="12"/>
      <c r="AP32" s="12"/>
      <c r="AS32" s="12"/>
      <c r="AW32" s="12"/>
      <c r="AZ32" s="374"/>
      <c r="BA32" s="12"/>
      <c r="BB32" s="11"/>
    </row>
    <row r="33" spans="14:54" x14ac:dyDescent="0.35">
      <c r="N33" s="12"/>
      <c r="Q33" s="12"/>
      <c r="U33" s="12"/>
      <c r="X33" s="12"/>
      <c r="AB33" s="12"/>
      <c r="AE33" s="12"/>
      <c r="AI33" s="12"/>
      <c r="AL33" s="12"/>
      <c r="AP33" s="12"/>
      <c r="AS33" s="12"/>
      <c r="AW33" s="12"/>
      <c r="AZ33" s="374"/>
      <c r="BA33" s="12"/>
      <c r="BB33" s="11"/>
    </row>
    <row r="34" spans="14:54" x14ac:dyDescent="0.35">
      <c r="N34" s="12"/>
      <c r="Q34" s="12"/>
      <c r="U34" s="12"/>
      <c r="X34" s="12"/>
      <c r="AB34" s="12"/>
      <c r="AE34" s="12"/>
      <c r="AI34" s="12"/>
      <c r="AL34" s="12"/>
      <c r="AP34" s="12"/>
      <c r="AS34" s="12"/>
      <c r="AW34" s="12"/>
      <c r="AZ34" s="374"/>
      <c r="BA34" s="12"/>
      <c r="BB34" s="11"/>
    </row>
    <row r="35" spans="14:54" x14ac:dyDescent="0.35">
      <c r="BB35" s="11"/>
    </row>
    <row r="36" spans="14:54" x14ac:dyDescent="0.35">
      <c r="BB36" s="11"/>
    </row>
  </sheetData>
  <sheetProtection algorithmName="SHA-512" hashValue="un8zCH4Z2Jem9qOMitLlguUNMhA+G9X9MI7n3fTea5S7pGo3tNiI52JAIvbT08h+VU8s6wlqfup4yeWP8QZYnA==" saltValue="k25Ug1EUP7gqaal2LhalCQ==" spinCount="100000" sheet="1" objects="1" scenarios="1" autoFilter="0"/>
  <mergeCells count="31">
    <mergeCell ref="AT2:AY2"/>
    <mergeCell ref="AM7:AM11"/>
    <mergeCell ref="AO7:AO11"/>
    <mergeCell ref="AQ7:AR9"/>
    <mergeCell ref="AT7:AT11"/>
    <mergeCell ref="AV7:AV11"/>
    <mergeCell ref="AX7:AY9"/>
    <mergeCell ref="AF2:AK2"/>
    <mergeCell ref="BB7:BB11"/>
    <mergeCell ref="B8:I8"/>
    <mergeCell ref="M7:M11"/>
    <mergeCell ref="Y7:Y11"/>
    <mergeCell ref="AA7:AA11"/>
    <mergeCell ref="AC7:AD9"/>
    <mergeCell ref="AF7:AF11"/>
    <mergeCell ref="AH7:AH11"/>
    <mergeCell ref="AJ7:AK9"/>
    <mergeCell ref="R7:R11"/>
    <mergeCell ref="T7:T11"/>
    <mergeCell ref="V7:W9"/>
    <mergeCell ref="R2:W2"/>
    <mergeCell ref="Y2:AD2"/>
    <mergeCell ref="AM2:AR2"/>
    <mergeCell ref="B1:E1"/>
    <mergeCell ref="E15:I15"/>
    <mergeCell ref="O7:P9"/>
    <mergeCell ref="J7:J11"/>
    <mergeCell ref="K7:K11"/>
    <mergeCell ref="B2:P2"/>
    <mergeCell ref="E13:I13"/>
    <mergeCell ref="E14:I14"/>
  </mergeCells>
  <conditionalFormatting sqref="E10">
    <cfRule type="cellIs" dxfId="118" priority="61" stopIfTrue="1" operator="lessThan">
      <formula>0</formula>
    </cfRule>
    <cfRule type="cellIs" dxfId="117" priority="62" operator="greaterThan">
      <formula>2000</formula>
    </cfRule>
  </conditionalFormatting>
  <conditionalFormatting sqref="E10">
    <cfRule type="expression" dxfId="116" priority="60">
      <formula>$L$11=1</formula>
    </cfRule>
  </conditionalFormatting>
  <conditionalFormatting sqref="BA13:BA15">
    <cfRule type="expression" dxfId="115" priority="41">
      <formula>AZ13=1</formula>
    </cfRule>
  </conditionalFormatting>
  <conditionalFormatting sqref="R12:T12">
    <cfRule type="expression" dxfId="114" priority="37">
      <formula>$T$12&gt;$H$10</formula>
    </cfRule>
    <cfRule type="expression" dxfId="113" priority="13">
      <formula>$T$12&gt;$M$12</formula>
    </cfRule>
  </conditionalFormatting>
  <conditionalFormatting sqref="Y12:AA12">
    <cfRule type="expression" dxfId="112" priority="36">
      <formula>$AA$12&gt;$H$10</formula>
    </cfRule>
    <cfRule type="expression" dxfId="111" priority="10">
      <formula>$AA$12&gt;$M$12</formula>
    </cfRule>
  </conditionalFormatting>
  <conditionalFormatting sqref="AF12:AH12">
    <cfRule type="expression" dxfId="110" priority="35">
      <formula>$AH$12&gt;$H$10</formula>
    </cfRule>
    <cfRule type="expression" dxfId="109" priority="7">
      <formula>$AH$12&gt;$M$12</formula>
    </cfRule>
  </conditionalFormatting>
  <conditionalFormatting sqref="T5">
    <cfRule type="cellIs" dxfId="108" priority="31" operator="lessThan">
      <formula>0</formula>
    </cfRule>
  </conditionalFormatting>
  <conditionalFormatting sqref="T4">
    <cfRule type="cellIs" dxfId="107" priority="30" operator="lessThan">
      <formula>0</formula>
    </cfRule>
  </conditionalFormatting>
  <conditionalFormatting sqref="AA5">
    <cfRule type="cellIs" dxfId="106" priority="25" operator="lessThan">
      <formula>0</formula>
    </cfRule>
  </conditionalFormatting>
  <conditionalFormatting sqref="AA4">
    <cfRule type="cellIs" dxfId="105" priority="24" operator="lessThan">
      <formula>0</formula>
    </cfRule>
  </conditionalFormatting>
  <conditionalFormatting sqref="AH5">
    <cfRule type="cellIs" dxfId="104" priority="23" operator="lessThan">
      <formula>0</formula>
    </cfRule>
  </conditionalFormatting>
  <conditionalFormatting sqref="AH4">
    <cfRule type="cellIs" dxfId="103" priority="22" operator="lessThan">
      <formula>0</formula>
    </cfRule>
  </conditionalFormatting>
  <conditionalFormatting sqref="AO5">
    <cfRule type="cellIs" dxfId="102" priority="17" operator="lessThan">
      <formula>0</formula>
    </cfRule>
  </conditionalFormatting>
  <conditionalFormatting sqref="AO4">
    <cfRule type="cellIs" dxfId="101" priority="16" operator="lessThan">
      <formula>0</formula>
    </cfRule>
  </conditionalFormatting>
  <conditionalFormatting sqref="AV5">
    <cfRule type="cellIs" dxfId="100" priority="15" operator="lessThan">
      <formula>0</formula>
    </cfRule>
  </conditionalFormatting>
  <conditionalFormatting sqref="AV4">
    <cfRule type="cellIs" dxfId="99" priority="14" operator="lessThan">
      <formula>0</formula>
    </cfRule>
  </conditionalFormatting>
  <conditionalFormatting sqref="R16:T16">
    <cfRule type="expression" dxfId="98" priority="11">
      <formula>$T$12&gt;$M$12</formula>
    </cfRule>
    <cfRule type="expression" dxfId="97" priority="12">
      <formula>$T$12&gt;$H$10</formula>
    </cfRule>
  </conditionalFormatting>
  <conditionalFormatting sqref="Y16:AA16">
    <cfRule type="expression" dxfId="96" priority="8">
      <formula>$AA$12&gt;$M$12</formula>
    </cfRule>
    <cfRule type="expression" dxfId="95" priority="9">
      <formula>$AA$12&gt;$H$10</formula>
    </cfRule>
  </conditionalFormatting>
  <conditionalFormatting sqref="AF16:AH16">
    <cfRule type="expression" dxfId="94" priority="5">
      <formula>$AH$12&gt;$M$12</formula>
    </cfRule>
    <cfRule type="expression" dxfId="93" priority="6">
      <formula>$AH$12&gt;$H$10</formula>
    </cfRule>
  </conditionalFormatting>
  <conditionalFormatting sqref="AM12:AO12">
    <cfRule type="expression" dxfId="92" priority="4">
      <formula>$AO$12&gt;$M$12</formula>
    </cfRule>
  </conditionalFormatting>
  <conditionalFormatting sqref="AM16:AO16">
    <cfRule type="expression" dxfId="91" priority="3">
      <formula>$AO$12&gt;$M$12</formula>
    </cfRule>
  </conditionalFormatting>
  <conditionalFormatting sqref="AT12:AV12">
    <cfRule type="expression" dxfId="90" priority="2">
      <formula>$AV$12&gt;$M$12</formula>
    </cfRule>
  </conditionalFormatting>
  <conditionalFormatting sqref="AT16:AV16">
    <cfRule type="expression" dxfId="89" priority="1">
      <formula>$AV$12&gt;$M$12</formula>
    </cfRule>
  </conditionalFormatting>
  <dataValidations xWindow="1103" yWindow="594" count="3">
    <dataValidation type="list" allowBlank="1" showInputMessage="1" showErrorMessage="1" sqref="F10:G10" xr:uid="{00000000-0002-0000-0400-000001000000}">
      <formula1>"Ano,Ne"</formula1>
    </dataValidation>
    <dataValidation type="whole" allowBlank="1" showInputMessage="1" showErrorMessage="1" sqref="K13:K15 R13:R15 Y13:Y15 AF13:AF15 AM13:AM15 AT13:AT15" xr:uid="{00000000-0002-0000-0400-000002000000}">
      <formula1>0</formula1>
      <formula2>1000</formula2>
    </dataValidation>
    <dataValidation type="whole" allowBlank="1" showInputMessage="1" showErrorMessage="1" sqref="E10" xr:uid="{6B0A21EE-B64A-4B53-8227-E619EEF414B0}">
      <formula1>0</formula1>
      <formula2>10000</formula2>
    </dataValidation>
  </dataValidations>
  <hyperlinks>
    <hyperlink ref="B1" location="'Úvodní strana'!A1" display="zpět na hlavní stranu" xr:uid="{00000000-0004-0000-0400-000000000000}"/>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F36"/>
  <sheetViews>
    <sheetView workbookViewId="0">
      <pane ySplit="3" topLeftCell="A4" activePane="bottomLeft" state="frozen"/>
      <selection activeCell="B12" sqref="B12:P12"/>
      <selection pane="bottomLeft" activeCell="E10" sqref="E10"/>
    </sheetView>
  </sheetViews>
  <sheetFormatPr defaultColWidth="9.109375" defaultRowHeight="15" x14ac:dyDescent="0.35"/>
  <cols>
    <col min="1" max="1" width="1.6640625" style="2" customWidth="1"/>
    <col min="2" max="2" width="7.33203125" style="4" customWidth="1"/>
    <col min="3" max="3" width="4.6640625" style="2" customWidth="1"/>
    <col min="4" max="4" width="7.6640625" style="2" hidden="1" customWidth="1"/>
    <col min="5" max="5" width="14" style="2" customWidth="1"/>
    <col min="6" max="6" width="12.88671875" style="2" customWidth="1"/>
    <col min="7" max="7" width="6.109375" style="2" hidden="1" customWidth="1"/>
    <col min="8" max="8" width="17.5546875" style="2" hidden="1" customWidth="1"/>
    <col min="9" max="9" width="10.44140625" style="2" customWidth="1"/>
    <col min="10" max="10" width="12.109375" style="2" customWidth="1"/>
    <col min="11" max="11" width="15.33203125" style="2" customWidth="1"/>
    <col min="12" max="12" width="6" style="11" hidden="1" customWidth="1"/>
    <col min="13" max="13" width="14.6640625" style="3" customWidth="1"/>
    <col min="14" max="14" width="2.6640625" style="11" customWidth="1"/>
    <col min="15" max="15" width="8.5546875" style="3" customWidth="1"/>
    <col min="16" max="16" width="16" style="3" customWidth="1"/>
    <col min="17" max="17" width="2.6640625" style="11" customWidth="1"/>
    <col min="18" max="18" width="15.33203125" style="2" customWidth="1"/>
    <col min="19" max="19" width="6" style="11" hidden="1" customWidth="1"/>
    <col min="20" max="20" width="14.6640625" style="3" customWidth="1"/>
    <col min="21" max="21" width="2.6640625" style="11" customWidth="1"/>
    <col min="22" max="22" width="8.5546875" style="3" customWidth="1"/>
    <col min="23" max="23" width="16" style="3" customWidth="1"/>
    <col min="24" max="24" width="2.6640625" style="11" customWidth="1"/>
    <col min="25" max="25" width="15.33203125" style="2" customWidth="1"/>
    <col min="26" max="26" width="6" style="11" hidden="1" customWidth="1"/>
    <col min="27" max="27" width="14.6640625" style="3" customWidth="1"/>
    <col min="28" max="28" width="2.6640625" style="11" customWidth="1"/>
    <col min="29" max="29" width="8.5546875" style="3" customWidth="1"/>
    <col min="30" max="30" width="16" style="3" customWidth="1"/>
    <col min="31" max="31" width="2.6640625" style="11" customWidth="1"/>
    <col min="32" max="32" width="15.33203125" style="2" customWidth="1"/>
    <col min="33" max="33" width="6" style="11" hidden="1" customWidth="1"/>
    <col min="34" max="34" width="14.6640625" style="3" customWidth="1"/>
    <col min="35" max="35" width="2.6640625" style="11" customWidth="1"/>
    <col min="36" max="36" width="8.5546875" style="3" customWidth="1"/>
    <col min="37" max="37" width="16" style="3" customWidth="1"/>
    <col min="38" max="38" width="2.6640625" style="11" hidden="1" customWidth="1"/>
    <col min="39" max="39" width="15.33203125" style="2" hidden="1" customWidth="1"/>
    <col min="40" max="40" width="6" style="11" hidden="1" customWidth="1"/>
    <col min="41" max="41" width="14.6640625" style="3" hidden="1" customWidth="1"/>
    <col min="42" max="42" width="2.6640625" style="11" hidden="1" customWidth="1"/>
    <col min="43" max="43" width="8.5546875" style="3" hidden="1" customWidth="1"/>
    <col min="44" max="44" width="16" style="3" hidden="1" customWidth="1"/>
    <col min="45" max="45" width="2.6640625" style="11" hidden="1" customWidth="1"/>
    <col min="46" max="46" width="15.33203125" style="2" hidden="1" customWidth="1"/>
    <col min="47" max="47" width="6" style="11" hidden="1" customWidth="1"/>
    <col min="48" max="48" width="14.6640625" style="3" hidden="1" customWidth="1"/>
    <col min="49" max="49" width="2.6640625" style="11" hidden="1" customWidth="1"/>
    <col min="50" max="50" width="8.5546875" style="3" hidden="1" customWidth="1"/>
    <col min="51" max="51" width="16" style="3" hidden="1" customWidth="1"/>
    <col min="52" max="52" width="1.6640625" style="371" customWidth="1"/>
    <col min="53" max="53" width="1.6640625" style="11" customWidth="1"/>
    <col min="54" max="54" width="130.6640625" style="2" customWidth="1"/>
    <col min="55" max="16384" width="9.109375" style="2"/>
  </cols>
  <sheetData>
    <row r="1" spans="2:58" ht="17.399999999999999" thickBot="1" x14ac:dyDescent="0.45">
      <c r="B1" s="499" t="s">
        <v>15</v>
      </c>
      <c r="C1" s="499"/>
      <c r="D1" s="499"/>
      <c r="E1" s="499"/>
    </row>
    <row r="2" spans="2:58" ht="27.75" customHeight="1" thickBot="1" x14ac:dyDescent="0.4">
      <c r="B2" s="523" t="s">
        <v>115</v>
      </c>
      <c r="C2" s="524"/>
      <c r="D2" s="524"/>
      <c r="E2" s="524"/>
      <c r="F2" s="524"/>
      <c r="G2" s="524"/>
      <c r="H2" s="524"/>
      <c r="I2" s="524"/>
      <c r="J2" s="524"/>
      <c r="K2" s="524"/>
      <c r="L2" s="524"/>
      <c r="M2" s="524"/>
      <c r="N2" s="524"/>
      <c r="O2" s="524"/>
      <c r="P2" s="525"/>
      <c r="R2" s="520" t="s">
        <v>116</v>
      </c>
      <c r="S2" s="521"/>
      <c r="T2" s="521"/>
      <c r="U2" s="521"/>
      <c r="V2" s="521"/>
      <c r="W2" s="522"/>
      <c r="Y2" s="520" t="s">
        <v>117</v>
      </c>
      <c r="Z2" s="521"/>
      <c r="AA2" s="521"/>
      <c r="AB2" s="521"/>
      <c r="AC2" s="521"/>
      <c r="AD2" s="522"/>
      <c r="AF2" s="520" t="s">
        <v>118</v>
      </c>
      <c r="AG2" s="521"/>
      <c r="AH2" s="521"/>
      <c r="AI2" s="521"/>
      <c r="AJ2" s="521"/>
      <c r="AK2" s="522"/>
      <c r="AM2" s="520" t="s">
        <v>148</v>
      </c>
      <c r="AN2" s="521"/>
      <c r="AO2" s="521"/>
      <c r="AP2" s="521"/>
      <c r="AQ2" s="521"/>
      <c r="AR2" s="522"/>
      <c r="AT2" s="520" t="s">
        <v>149</v>
      </c>
      <c r="AU2" s="521"/>
      <c r="AV2" s="521"/>
      <c r="AW2" s="521"/>
      <c r="AX2" s="521"/>
      <c r="AY2" s="522"/>
    </row>
    <row r="3" spans="2:58" ht="6.75" hidden="1" customHeight="1" thickBot="1" x14ac:dyDescent="0.45">
      <c r="B3" s="317"/>
      <c r="J3" s="11"/>
      <c r="L3" s="2"/>
      <c r="M3" s="11"/>
      <c r="N3" s="3"/>
      <c r="O3" s="11"/>
      <c r="P3" s="2"/>
      <c r="Q3" s="2"/>
      <c r="T3" s="2"/>
      <c r="W3" s="11"/>
      <c r="X3" s="2"/>
      <c r="Z3" s="2"/>
      <c r="AA3" s="11"/>
      <c r="AB3" s="2"/>
      <c r="AC3" s="11"/>
      <c r="AG3" s="2"/>
      <c r="AH3" s="2"/>
      <c r="AJ3" s="2"/>
      <c r="AK3" s="11"/>
      <c r="AL3" s="2"/>
      <c r="AN3" s="2"/>
      <c r="AO3" s="11"/>
      <c r="AP3" s="2"/>
      <c r="AQ3" s="11"/>
      <c r="AU3" s="2"/>
      <c r="AV3" s="2"/>
      <c r="AX3" s="2"/>
      <c r="AY3" s="11"/>
      <c r="AZ3" s="372"/>
      <c r="BE3" s="11"/>
      <c r="BF3" s="11"/>
    </row>
    <row r="4" spans="2:58" s="1" customFormat="1" ht="20.25" customHeight="1" x14ac:dyDescent="0.3">
      <c r="B4" s="358"/>
      <c r="J4" s="12"/>
      <c r="M4" s="359"/>
      <c r="N4" s="359"/>
      <c r="O4" s="359"/>
      <c r="P4" s="359"/>
      <c r="R4" s="376" t="s">
        <v>125</v>
      </c>
      <c r="S4" s="377"/>
      <c r="T4" s="378">
        <f>IF(T12&gt;0,$E17-T17,0)</f>
        <v>0</v>
      </c>
      <c r="U4" s="12"/>
      <c r="V4" s="12"/>
      <c r="W4" s="359"/>
      <c r="X4" s="12"/>
      <c r="Y4" s="376" t="s">
        <v>125</v>
      </c>
      <c r="Z4" s="377"/>
      <c r="AA4" s="378">
        <f>IF(AA12&gt;0,$E17-AA17,0)</f>
        <v>0</v>
      </c>
      <c r="AC4" s="12"/>
      <c r="AD4" s="359"/>
      <c r="AE4" s="359"/>
      <c r="AF4" s="376" t="s">
        <v>125</v>
      </c>
      <c r="AG4" s="377"/>
      <c r="AH4" s="378">
        <f>IF(AH12&gt;0,$E17-AH17,0)</f>
        <v>0</v>
      </c>
      <c r="AI4" s="12"/>
      <c r="AK4" s="12"/>
      <c r="AL4" s="12"/>
      <c r="AM4" s="376" t="s">
        <v>125</v>
      </c>
      <c r="AN4" s="377"/>
      <c r="AO4" s="378">
        <f>IF(AO12&gt;0,$E17-AO17,0)</f>
        <v>0</v>
      </c>
      <c r="AQ4" s="12"/>
      <c r="AR4" s="359"/>
      <c r="AS4" s="359"/>
      <c r="AT4" s="376" t="s">
        <v>125</v>
      </c>
      <c r="AU4" s="377"/>
      <c r="AV4" s="378">
        <f>IF(AV12&gt;0,$E17-AV17,0)</f>
        <v>0</v>
      </c>
      <c r="AW4" s="12"/>
      <c r="AY4" s="12"/>
      <c r="AZ4" s="373"/>
      <c r="BA4" s="12"/>
      <c r="BE4" s="12"/>
      <c r="BF4" s="12"/>
    </row>
    <row r="5" spans="2:58" s="1" customFormat="1" ht="21.75" customHeight="1" thickBot="1" x14ac:dyDescent="0.35">
      <c r="B5" s="358"/>
      <c r="J5" s="12"/>
      <c r="M5" s="12"/>
      <c r="N5" s="12"/>
      <c r="O5" s="12"/>
      <c r="P5" s="12"/>
      <c r="R5" s="379" t="s">
        <v>126</v>
      </c>
      <c r="S5" s="380"/>
      <c r="T5" s="381">
        <f>IF(T12&gt;0,$H17-R17,0)</f>
        <v>0</v>
      </c>
      <c r="U5" s="12"/>
      <c r="V5" s="12"/>
      <c r="W5" s="359"/>
      <c r="X5" s="12"/>
      <c r="Y5" s="379" t="s">
        <v>126</v>
      </c>
      <c r="Z5" s="380"/>
      <c r="AA5" s="381">
        <f>IF(AA12&gt;0,$H17-Y17,0)</f>
        <v>0</v>
      </c>
      <c r="AC5" s="12"/>
      <c r="AD5" s="359"/>
      <c r="AE5" s="359"/>
      <c r="AF5" s="379" t="s">
        <v>126</v>
      </c>
      <c r="AG5" s="380"/>
      <c r="AH5" s="381">
        <f>IF(AH12&gt;0,$H17-AF17,0)</f>
        <v>0</v>
      </c>
      <c r="AI5" s="12"/>
      <c r="AK5" s="12"/>
      <c r="AL5" s="12"/>
      <c r="AM5" s="379" t="s">
        <v>126</v>
      </c>
      <c r="AN5" s="380"/>
      <c r="AO5" s="381">
        <f>IF(AO12&gt;0,$H17-AM17,0)</f>
        <v>0</v>
      </c>
      <c r="AQ5" s="12"/>
      <c r="AR5" s="359"/>
      <c r="AS5" s="359"/>
      <c r="AT5" s="379" t="s">
        <v>126</v>
      </c>
      <c r="AU5" s="380"/>
      <c r="AV5" s="381">
        <f>IF(AV12&gt;0,$H17-AT17,0)</f>
        <v>0</v>
      </c>
      <c r="AW5" s="12"/>
      <c r="AY5" s="12"/>
      <c r="AZ5" s="373"/>
      <c r="BA5" s="12"/>
      <c r="BE5" s="12"/>
      <c r="BF5" s="12"/>
    </row>
    <row r="6" spans="2:58" ht="6.75" customHeight="1" thickBot="1" x14ac:dyDescent="0.45">
      <c r="B6" s="317"/>
      <c r="J6" s="11"/>
      <c r="L6" s="2"/>
      <c r="M6" s="11"/>
      <c r="N6" s="3"/>
      <c r="O6" s="11"/>
      <c r="P6" s="2"/>
      <c r="Q6" s="2"/>
      <c r="T6" s="2"/>
      <c r="W6" s="11"/>
      <c r="X6" s="2"/>
      <c r="Z6" s="2"/>
      <c r="AA6" s="11"/>
      <c r="AB6" s="2"/>
      <c r="AC6" s="11"/>
      <c r="AG6" s="2"/>
      <c r="AH6" s="2"/>
      <c r="AJ6" s="2"/>
      <c r="AK6" s="11"/>
      <c r="AL6" s="2"/>
      <c r="AN6" s="2"/>
      <c r="AO6" s="11"/>
      <c r="AP6" s="2"/>
      <c r="AQ6" s="11"/>
      <c r="AU6" s="2"/>
      <c r="AV6" s="2"/>
      <c r="AX6" s="2"/>
      <c r="AY6" s="11"/>
      <c r="AZ6" s="372"/>
      <c r="BE6" s="11"/>
      <c r="BF6" s="11"/>
    </row>
    <row r="7" spans="2:58" ht="9.75" customHeight="1" x14ac:dyDescent="0.35">
      <c r="B7" s="14"/>
      <c r="C7" s="51"/>
      <c r="D7" s="51"/>
      <c r="E7" s="51"/>
      <c r="F7" s="51"/>
      <c r="G7" s="51"/>
      <c r="H7" s="51"/>
      <c r="I7" s="51"/>
      <c r="J7" s="582" t="s">
        <v>6</v>
      </c>
      <c r="K7" s="585" t="s">
        <v>8</v>
      </c>
      <c r="L7" s="252">
        <f>IF(F10="Ano",250000,0)</f>
        <v>0</v>
      </c>
      <c r="M7" s="591" t="s">
        <v>7</v>
      </c>
      <c r="O7" s="552" t="s">
        <v>34</v>
      </c>
      <c r="P7" s="553"/>
      <c r="R7" s="585" t="s">
        <v>8</v>
      </c>
      <c r="S7" s="252">
        <f>IF(L10="Ano",250000,0)</f>
        <v>0</v>
      </c>
      <c r="T7" s="591" t="s">
        <v>7</v>
      </c>
      <c r="V7" s="552" t="s">
        <v>34</v>
      </c>
      <c r="W7" s="553"/>
      <c r="Y7" s="585" t="s">
        <v>8</v>
      </c>
      <c r="Z7" s="252">
        <f>IF(S10="Ano",250000,0)</f>
        <v>0</v>
      </c>
      <c r="AA7" s="591" t="s">
        <v>7</v>
      </c>
      <c r="AC7" s="552" t="s">
        <v>34</v>
      </c>
      <c r="AD7" s="553"/>
      <c r="AF7" s="585" t="s">
        <v>8</v>
      </c>
      <c r="AG7" s="252">
        <f>IF(Z10="Ano",250000,0)</f>
        <v>0</v>
      </c>
      <c r="AH7" s="591" t="s">
        <v>7</v>
      </c>
      <c r="AJ7" s="552" t="s">
        <v>34</v>
      </c>
      <c r="AK7" s="553"/>
      <c r="AM7" s="585" t="s">
        <v>8</v>
      </c>
      <c r="AN7" s="252">
        <f>IF(AG10="Ano",250000,0)</f>
        <v>0</v>
      </c>
      <c r="AO7" s="591" t="s">
        <v>7</v>
      </c>
      <c r="AQ7" s="552" t="s">
        <v>34</v>
      </c>
      <c r="AR7" s="553"/>
      <c r="AT7" s="585" t="s">
        <v>8</v>
      </c>
      <c r="AU7" s="252">
        <f>IF(AN10="Ano",250000,0)</f>
        <v>0</v>
      </c>
      <c r="AV7" s="591" t="s">
        <v>7</v>
      </c>
      <c r="AX7" s="552" t="s">
        <v>34</v>
      </c>
      <c r="AY7" s="553"/>
      <c r="BB7" s="579" t="s">
        <v>121</v>
      </c>
    </row>
    <row r="8" spans="2:58" ht="25.5" customHeight="1" x14ac:dyDescent="0.35">
      <c r="B8" s="588" t="s">
        <v>19</v>
      </c>
      <c r="C8" s="589"/>
      <c r="D8" s="589"/>
      <c r="E8" s="589"/>
      <c r="F8" s="589"/>
      <c r="G8" s="589"/>
      <c r="H8" s="589"/>
      <c r="I8" s="590"/>
      <c r="J8" s="583"/>
      <c r="K8" s="586"/>
      <c r="L8" s="167">
        <v>2500</v>
      </c>
      <c r="M8" s="592"/>
      <c r="O8" s="554"/>
      <c r="P8" s="555"/>
      <c r="R8" s="586"/>
      <c r="S8" s="167">
        <v>2500</v>
      </c>
      <c r="T8" s="592"/>
      <c r="V8" s="554"/>
      <c r="W8" s="555"/>
      <c r="Y8" s="586"/>
      <c r="Z8" s="167">
        <v>2500</v>
      </c>
      <c r="AA8" s="592"/>
      <c r="AC8" s="554"/>
      <c r="AD8" s="555"/>
      <c r="AF8" s="586"/>
      <c r="AG8" s="167">
        <v>2500</v>
      </c>
      <c r="AH8" s="592"/>
      <c r="AJ8" s="554"/>
      <c r="AK8" s="555"/>
      <c r="AM8" s="586"/>
      <c r="AN8" s="167">
        <v>2500</v>
      </c>
      <c r="AO8" s="592"/>
      <c r="AQ8" s="554"/>
      <c r="AR8" s="555"/>
      <c r="AT8" s="586"/>
      <c r="AU8" s="167">
        <v>2500</v>
      </c>
      <c r="AV8" s="592"/>
      <c r="AX8" s="554"/>
      <c r="AY8" s="555"/>
      <c r="BB8" s="580"/>
    </row>
    <row r="9" spans="2:58" ht="41.25" customHeight="1" thickBot="1" x14ac:dyDescent="0.45">
      <c r="B9" s="79"/>
      <c r="C9" s="242"/>
      <c r="D9" s="242"/>
      <c r="E9" s="138" t="s">
        <v>98</v>
      </c>
      <c r="F9" s="127" t="s">
        <v>103</v>
      </c>
      <c r="G9" s="127"/>
      <c r="H9" s="127" t="s">
        <v>5</v>
      </c>
      <c r="I9" s="81"/>
      <c r="J9" s="583"/>
      <c r="K9" s="586"/>
      <c r="L9" s="168"/>
      <c r="M9" s="592"/>
      <c r="O9" s="556"/>
      <c r="P9" s="557"/>
      <c r="R9" s="586"/>
      <c r="S9" s="168"/>
      <c r="T9" s="592"/>
      <c r="V9" s="556"/>
      <c r="W9" s="557"/>
      <c r="Y9" s="586"/>
      <c r="Z9" s="168"/>
      <c r="AA9" s="592"/>
      <c r="AC9" s="556"/>
      <c r="AD9" s="557"/>
      <c r="AF9" s="586"/>
      <c r="AG9" s="168"/>
      <c r="AH9" s="592"/>
      <c r="AJ9" s="556"/>
      <c r="AK9" s="557"/>
      <c r="AM9" s="586"/>
      <c r="AN9" s="168"/>
      <c r="AO9" s="592"/>
      <c r="AQ9" s="556"/>
      <c r="AR9" s="557"/>
      <c r="AT9" s="586"/>
      <c r="AU9" s="168"/>
      <c r="AV9" s="592"/>
      <c r="AX9" s="556"/>
      <c r="AY9" s="557"/>
      <c r="BB9" s="580"/>
    </row>
    <row r="10" spans="2:58" s="1" customFormat="1" ht="28.5" customHeight="1" x14ac:dyDescent="0.4">
      <c r="B10" s="79"/>
      <c r="C10" s="242"/>
      <c r="D10" s="242"/>
      <c r="E10" s="175">
        <v>0</v>
      </c>
      <c r="F10" s="176" t="s">
        <v>10</v>
      </c>
      <c r="G10" s="176"/>
      <c r="H10" s="115">
        <f>L11</f>
        <v>0</v>
      </c>
      <c r="I10" s="82"/>
      <c r="J10" s="583"/>
      <c r="K10" s="586"/>
      <c r="L10" s="168">
        <f>IF((E10=0),IF(M16&gt;0,1,0),0)</f>
        <v>0</v>
      </c>
      <c r="M10" s="592"/>
      <c r="N10" s="12"/>
      <c r="O10" s="184" t="s">
        <v>35</v>
      </c>
      <c r="P10" s="184" t="s">
        <v>36</v>
      </c>
      <c r="Q10" s="12"/>
      <c r="R10" s="586"/>
      <c r="S10" s="168">
        <f>IF((K10=0),IF(T16&gt;0,1,0),0)</f>
        <v>0</v>
      </c>
      <c r="T10" s="592"/>
      <c r="U10" s="12"/>
      <c r="V10" s="184" t="s">
        <v>35</v>
      </c>
      <c r="W10" s="184" t="s">
        <v>36</v>
      </c>
      <c r="X10" s="12"/>
      <c r="Y10" s="586"/>
      <c r="Z10" s="168">
        <f>IF((R10=0),IF(AA16&gt;0,1,0),0)</f>
        <v>0</v>
      </c>
      <c r="AA10" s="592"/>
      <c r="AB10" s="12"/>
      <c r="AC10" s="184" t="s">
        <v>35</v>
      </c>
      <c r="AD10" s="184" t="s">
        <v>36</v>
      </c>
      <c r="AE10" s="12"/>
      <c r="AF10" s="586"/>
      <c r="AG10" s="168">
        <f>IF((Y10=0),IF(AH16&gt;0,1,0),0)</f>
        <v>0</v>
      </c>
      <c r="AH10" s="592"/>
      <c r="AI10" s="12"/>
      <c r="AJ10" s="184" t="s">
        <v>35</v>
      </c>
      <c r="AK10" s="184" t="s">
        <v>36</v>
      </c>
      <c r="AL10" s="12"/>
      <c r="AM10" s="586"/>
      <c r="AN10" s="168">
        <f>IF((AF10=0),IF(AO16&gt;0,1,0),0)</f>
        <v>0</v>
      </c>
      <c r="AO10" s="592"/>
      <c r="AP10" s="12"/>
      <c r="AQ10" s="184" t="s">
        <v>35</v>
      </c>
      <c r="AR10" s="184" t="s">
        <v>36</v>
      </c>
      <c r="AS10" s="12"/>
      <c r="AT10" s="586"/>
      <c r="AU10" s="168">
        <f>IF((AM10=0),IF(AV16&gt;0,1,0),0)</f>
        <v>0</v>
      </c>
      <c r="AV10" s="592"/>
      <c r="AW10" s="12"/>
      <c r="AX10" s="184" t="s">
        <v>35</v>
      </c>
      <c r="AY10" s="184" t="s">
        <v>36</v>
      </c>
      <c r="AZ10" s="374"/>
      <c r="BA10" s="12"/>
      <c r="BB10" s="580"/>
    </row>
    <row r="11" spans="2:58" s="1" customFormat="1" ht="18" customHeight="1" thickBot="1" x14ac:dyDescent="0.35">
      <c r="B11" s="79"/>
      <c r="C11" s="80"/>
      <c r="D11" s="80"/>
      <c r="E11" s="80"/>
      <c r="F11" s="80"/>
      <c r="G11" s="80"/>
      <c r="H11" s="80"/>
      <c r="I11" s="82"/>
      <c r="J11" s="584"/>
      <c r="K11" s="587"/>
      <c r="L11" s="166">
        <f>IF(E10&gt;0,L7+E10*L8,0)</f>
        <v>0</v>
      </c>
      <c r="M11" s="593"/>
      <c r="N11" s="12"/>
      <c r="O11" s="185"/>
      <c r="P11" s="185"/>
      <c r="Q11" s="12"/>
      <c r="R11" s="587"/>
      <c r="S11" s="166">
        <f>IF(K10&gt;0,S7+K10*S8,0)</f>
        <v>0</v>
      </c>
      <c r="T11" s="593"/>
      <c r="U11" s="12"/>
      <c r="V11" s="185"/>
      <c r="W11" s="185"/>
      <c r="X11" s="12"/>
      <c r="Y11" s="587"/>
      <c r="Z11" s="166">
        <f>IF(R10&gt;0,Z7+R10*Z8,0)</f>
        <v>0</v>
      </c>
      <c r="AA11" s="593"/>
      <c r="AB11" s="12"/>
      <c r="AC11" s="185"/>
      <c r="AD11" s="185"/>
      <c r="AE11" s="12"/>
      <c r="AF11" s="587"/>
      <c r="AG11" s="166">
        <f>IF(Y10&gt;0,AG7+Y10*AG8,0)</f>
        <v>0</v>
      </c>
      <c r="AH11" s="593"/>
      <c r="AI11" s="12"/>
      <c r="AJ11" s="185"/>
      <c r="AK11" s="185"/>
      <c r="AL11" s="12"/>
      <c r="AM11" s="587"/>
      <c r="AN11" s="166">
        <f>IF(AF10&gt;0,AN7+AF10*AN8,0)</f>
        <v>0</v>
      </c>
      <c r="AO11" s="593"/>
      <c r="AP11" s="12"/>
      <c r="AQ11" s="185"/>
      <c r="AR11" s="185"/>
      <c r="AS11" s="12"/>
      <c r="AT11" s="587"/>
      <c r="AU11" s="166">
        <f>IF(AM10&gt;0,AU7+AM10*AU8,0)</f>
        <v>0</v>
      </c>
      <c r="AV11" s="593"/>
      <c r="AW11" s="12"/>
      <c r="AX11" s="185"/>
      <c r="AY11" s="185"/>
      <c r="AZ11" s="374"/>
      <c r="BA11" s="12"/>
      <c r="BB11" s="581"/>
    </row>
    <row r="12" spans="2:58" s="1" customFormat="1" ht="19.8" thickBot="1" x14ac:dyDescent="0.35">
      <c r="B12" s="265" t="s">
        <v>29</v>
      </c>
      <c r="C12" s="266"/>
      <c r="D12" s="266"/>
      <c r="E12" s="266"/>
      <c r="F12" s="266"/>
      <c r="G12" s="266"/>
      <c r="H12" s="285"/>
      <c r="I12" s="266"/>
      <c r="J12" s="193"/>
      <c r="K12" s="193"/>
      <c r="L12" s="89">
        <f>L16</f>
        <v>0</v>
      </c>
      <c r="M12" s="90">
        <f>M16</f>
        <v>0</v>
      </c>
      <c r="N12" s="12"/>
      <c r="O12" s="186"/>
      <c r="P12" s="186">
        <f>P16</f>
        <v>0</v>
      </c>
      <c r="Q12" s="12"/>
      <c r="R12" s="343"/>
      <c r="S12" s="89">
        <f>S16</f>
        <v>0</v>
      </c>
      <c r="T12" s="350">
        <f>T16</f>
        <v>0</v>
      </c>
      <c r="U12" s="12"/>
      <c r="V12" s="186"/>
      <c r="W12" s="186">
        <f>W16</f>
        <v>0</v>
      </c>
      <c r="X12" s="12"/>
      <c r="Y12" s="343"/>
      <c r="Z12" s="89">
        <f>Z16</f>
        <v>0</v>
      </c>
      <c r="AA12" s="90">
        <f>AA16</f>
        <v>0</v>
      </c>
      <c r="AB12" s="12"/>
      <c r="AC12" s="186"/>
      <c r="AD12" s="186">
        <f>AD16</f>
        <v>0</v>
      </c>
      <c r="AE12" s="12"/>
      <c r="AF12" s="343"/>
      <c r="AG12" s="89">
        <f>AG16</f>
        <v>0</v>
      </c>
      <c r="AH12" s="90">
        <f>AH16</f>
        <v>0</v>
      </c>
      <c r="AI12" s="12"/>
      <c r="AJ12" s="186"/>
      <c r="AK12" s="186">
        <f>AK16</f>
        <v>0</v>
      </c>
      <c r="AL12" s="12"/>
      <c r="AM12" s="343"/>
      <c r="AN12" s="89">
        <f>AN16</f>
        <v>0</v>
      </c>
      <c r="AO12" s="90">
        <f>AO16</f>
        <v>0</v>
      </c>
      <c r="AP12" s="12"/>
      <c r="AQ12" s="186"/>
      <c r="AR12" s="186">
        <f>AR16</f>
        <v>0</v>
      </c>
      <c r="AS12" s="12"/>
      <c r="AT12" s="343"/>
      <c r="AU12" s="89">
        <f>AU16</f>
        <v>0</v>
      </c>
      <c r="AV12" s="90">
        <f>AV16</f>
        <v>0</v>
      </c>
      <c r="AW12" s="12"/>
      <c r="AX12" s="186"/>
      <c r="AY12" s="186">
        <f>AY16</f>
        <v>0</v>
      </c>
      <c r="AZ12" s="374"/>
      <c r="BA12" s="12"/>
    </row>
    <row r="13" spans="2:58" s="1" customFormat="1" ht="45" customHeight="1" thickBot="1" x14ac:dyDescent="0.35">
      <c r="B13" s="83" t="s">
        <v>76</v>
      </c>
      <c r="C13" s="398" t="s">
        <v>42</v>
      </c>
      <c r="D13" s="320">
        <v>149</v>
      </c>
      <c r="E13" s="575" t="s">
        <v>79</v>
      </c>
      <c r="F13" s="575"/>
      <c r="G13" s="575"/>
      <c r="H13" s="575"/>
      <c r="I13" s="576"/>
      <c r="J13" s="84">
        <v>3925</v>
      </c>
      <c r="K13" s="288">
        <v>0</v>
      </c>
      <c r="L13" s="143">
        <f>K13</f>
        <v>0</v>
      </c>
      <c r="M13" s="87">
        <f>J13*L13</f>
        <v>0</v>
      </c>
      <c r="N13" s="12"/>
      <c r="O13" s="190">
        <f>K13+ŠD!K13</f>
        <v>0</v>
      </c>
      <c r="P13" s="187">
        <f>M13+ŠD!M13</f>
        <v>0</v>
      </c>
      <c r="Q13" s="12"/>
      <c r="R13" s="255">
        <v>0</v>
      </c>
      <c r="S13" s="143">
        <f>R13</f>
        <v>0</v>
      </c>
      <c r="T13" s="87">
        <f>$J13*S13</f>
        <v>0</v>
      </c>
      <c r="U13" s="12"/>
      <c r="V13" s="190">
        <f>R13+ŠD!R13</f>
        <v>0</v>
      </c>
      <c r="W13" s="187">
        <f>T13+ŠD!T13</f>
        <v>0</v>
      </c>
      <c r="X13" s="12"/>
      <c r="Y13" s="255">
        <v>0</v>
      </c>
      <c r="Z13" s="143">
        <f>Y13</f>
        <v>0</v>
      </c>
      <c r="AA13" s="87">
        <f>$J13*Z13</f>
        <v>0</v>
      </c>
      <c r="AB13" s="12"/>
      <c r="AC13" s="190">
        <f>Y13+ŠD!Y13</f>
        <v>0</v>
      </c>
      <c r="AD13" s="187">
        <f>AA13+ŠD!AA13</f>
        <v>0</v>
      </c>
      <c r="AE13" s="12"/>
      <c r="AF13" s="255">
        <v>0</v>
      </c>
      <c r="AG13" s="143">
        <f>AF13</f>
        <v>0</v>
      </c>
      <c r="AH13" s="87">
        <f>$J13*AG13</f>
        <v>0</v>
      </c>
      <c r="AI13" s="12"/>
      <c r="AJ13" s="190">
        <f>AF13+ŠD!AF13</f>
        <v>0</v>
      </c>
      <c r="AK13" s="187">
        <f>AH13+ŠD!AH13</f>
        <v>0</v>
      </c>
      <c r="AL13" s="12"/>
      <c r="AM13" s="255">
        <v>0</v>
      </c>
      <c r="AN13" s="143">
        <f>AM13</f>
        <v>0</v>
      </c>
      <c r="AO13" s="87">
        <f>$J13*AN13</f>
        <v>0</v>
      </c>
      <c r="AP13" s="12"/>
      <c r="AQ13" s="190">
        <f>AM13+ŠD!AM13</f>
        <v>0</v>
      </c>
      <c r="AR13" s="187">
        <f>AO13+ŠD!AO13</f>
        <v>0</v>
      </c>
      <c r="AS13" s="12"/>
      <c r="AT13" s="255">
        <v>0</v>
      </c>
      <c r="AU13" s="143">
        <f>AT13</f>
        <v>0</v>
      </c>
      <c r="AV13" s="87">
        <f>$J13*AU13</f>
        <v>0</v>
      </c>
      <c r="AW13" s="12"/>
      <c r="AX13" s="190">
        <f>AT13+ŠD!AT13</f>
        <v>0</v>
      </c>
      <c r="AY13" s="187">
        <f>AV13+ŠD!AV13</f>
        <v>0</v>
      </c>
      <c r="AZ13" s="374">
        <f>IF(M13=0,IF((T13+AA13+AH13+AO13+AV13)&gt;0,IF(LEN(BB13)&lt;6,1,0),0),0)</f>
        <v>0</v>
      </c>
      <c r="BA13" s="12"/>
      <c r="BB13" s="293"/>
    </row>
    <row r="14" spans="2:58" s="1" customFormat="1" ht="45" customHeight="1" thickBot="1" x14ac:dyDescent="0.35">
      <c r="B14" s="85" t="s">
        <v>77</v>
      </c>
      <c r="C14" s="389" t="s">
        <v>42</v>
      </c>
      <c r="D14" s="320">
        <v>149</v>
      </c>
      <c r="E14" s="577" t="s">
        <v>80</v>
      </c>
      <c r="F14" s="577"/>
      <c r="G14" s="577"/>
      <c r="H14" s="577"/>
      <c r="I14" s="578"/>
      <c r="J14" s="86">
        <v>3925</v>
      </c>
      <c r="K14" s="289">
        <v>0</v>
      </c>
      <c r="L14" s="143">
        <f>K14</f>
        <v>0</v>
      </c>
      <c r="M14" s="88">
        <f>J14*L14</f>
        <v>0</v>
      </c>
      <c r="N14" s="12"/>
      <c r="O14" s="190">
        <f>K14+ŠD!K14</f>
        <v>0</v>
      </c>
      <c r="P14" s="187">
        <f>M14+ŠD!M14</f>
        <v>0</v>
      </c>
      <c r="Q14" s="12"/>
      <c r="R14" s="329">
        <v>0</v>
      </c>
      <c r="S14" s="143">
        <f>R14</f>
        <v>0</v>
      </c>
      <c r="T14" s="88">
        <f t="shared" ref="T14:T15" si="0">$J14*S14</f>
        <v>0</v>
      </c>
      <c r="U14" s="12"/>
      <c r="V14" s="190">
        <f>R14+ŠD!R14</f>
        <v>0</v>
      </c>
      <c r="W14" s="187">
        <f>T14+ŠD!T14</f>
        <v>0</v>
      </c>
      <c r="X14" s="12"/>
      <c r="Y14" s="329">
        <v>0</v>
      </c>
      <c r="Z14" s="143">
        <f>Y14</f>
        <v>0</v>
      </c>
      <c r="AA14" s="88">
        <f t="shared" ref="AA14:AA15" si="1">$J14*Z14</f>
        <v>0</v>
      </c>
      <c r="AB14" s="12"/>
      <c r="AC14" s="190">
        <f>Y14+ŠD!Y14</f>
        <v>0</v>
      </c>
      <c r="AD14" s="187">
        <f>AA14+ŠD!AA14</f>
        <v>0</v>
      </c>
      <c r="AE14" s="12"/>
      <c r="AF14" s="329">
        <v>0</v>
      </c>
      <c r="AG14" s="143">
        <f>AF14</f>
        <v>0</v>
      </c>
      <c r="AH14" s="88">
        <f t="shared" ref="AH14:AH15" si="2">$J14*AG14</f>
        <v>0</v>
      </c>
      <c r="AI14" s="12"/>
      <c r="AJ14" s="190">
        <f>AF14+ŠD!AF14</f>
        <v>0</v>
      </c>
      <c r="AK14" s="187">
        <f>AH14+ŠD!AH14</f>
        <v>0</v>
      </c>
      <c r="AL14" s="12"/>
      <c r="AM14" s="329">
        <v>0</v>
      </c>
      <c r="AN14" s="143">
        <f>AM14</f>
        <v>0</v>
      </c>
      <c r="AO14" s="88">
        <f t="shared" ref="AO14:AO15" si="3">$J14*AN14</f>
        <v>0</v>
      </c>
      <c r="AP14" s="12"/>
      <c r="AQ14" s="190">
        <f>AM14+ŠD!AM14</f>
        <v>0</v>
      </c>
      <c r="AR14" s="187">
        <f>AO14+ŠD!AO14</f>
        <v>0</v>
      </c>
      <c r="AS14" s="12"/>
      <c r="AT14" s="329">
        <v>0</v>
      </c>
      <c r="AU14" s="143">
        <f>AT14</f>
        <v>0</v>
      </c>
      <c r="AV14" s="88">
        <f t="shared" ref="AV14:AV15" si="4">$J14*AU14</f>
        <v>0</v>
      </c>
      <c r="AW14" s="12"/>
      <c r="AX14" s="190">
        <f>AT14+ŠD!AT14</f>
        <v>0</v>
      </c>
      <c r="AY14" s="187">
        <f>AV14+ŠD!AV14</f>
        <v>0</v>
      </c>
      <c r="AZ14" s="374">
        <f t="shared" ref="AZ14:AZ15" si="5">IF(M14=0,IF((T14+AA14+AH14+AO14+AV14)&gt;0,IF(LEN(BB14)&lt;6,1,0),0),0)</f>
        <v>0</v>
      </c>
      <c r="BA14" s="12"/>
      <c r="BB14" s="293"/>
    </row>
    <row r="15" spans="2:58" s="1" customFormat="1" ht="45" customHeight="1" thickBot="1" x14ac:dyDescent="0.35">
      <c r="B15" s="85" t="s">
        <v>78</v>
      </c>
      <c r="C15" s="399" t="s">
        <v>38</v>
      </c>
      <c r="D15" s="318">
        <v>152</v>
      </c>
      <c r="E15" s="577" t="s">
        <v>100</v>
      </c>
      <c r="F15" s="577"/>
      <c r="G15" s="577"/>
      <c r="H15" s="577"/>
      <c r="I15" s="578"/>
      <c r="J15" s="86">
        <v>40000</v>
      </c>
      <c r="K15" s="289">
        <v>0</v>
      </c>
      <c r="L15" s="143">
        <f>K15</f>
        <v>0</v>
      </c>
      <c r="M15" s="88">
        <f>J15*L15</f>
        <v>0</v>
      </c>
      <c r="N15" s="12"/>
      <c r="O15" s="190">
        <f>K15+ŠD!K15</f>
        <v>0</v>
      </c>
      <c r="P15" s="187">
        <f>M15+ŠD!M15</f>
        <v>0</v>
      </c>
      <c r="Q15" s="12"/>
      <c r="R15" s="329">
        <v>0</v>
      </c>
      <c r="S15" s="143">
        <f>R15</f>
        <v>0</v>
      </c>
      <c r="T15" s="365">
        <f t="shared" si="0"/>
        <v>0</v>
      </c>
      <c r="U15" s="12"/>
      <c r="V15" s="190">
        <f>R15+ŠD!R15</f>
        <v>0</v>
      </c>
      <c r="W15" s="187">
        <f>T15+ŠD!T15</f>
        <v>0</v>
      </c>
      <c r="X15" s="12"/>
      <c r="Y15" s="329">
        <v>0</v>
      </c>
      <c r="Z15" s="143">
        <f>Y15</f>
        <v>0</v>
      </c>
      <c r="AA15" s="365">
        <f t="shared" si="1"/>
        <v>0</v>
      </c>
      <c r="AB15" s="12"/>
      <c r="AC15" s="190">
        <f>Y15+ŠD!Y15</f>
        <v>0</v>
      </c>
      <c r="AD15" s="187">
        <f>AA15+ŠD!AA15</f>
        <v>0</v>
      </c>
      <c r="AE15" s="12"/>
      <c r="AF15" s="329">
        <v>0</v>
      </c>
      <c r="AG15" s="143">
        <f>AF15</f>
        <v>0</v>
      </c>
      <c r="AH15" s="365">
        <f t="shared" si="2"/>
        <v>0</v>
      </c>
      <c r="AI15" s="12"/>
      <c r="AJ15" s="190">
        <f>AF15+ŠD!AF15</f>
        <v>0</v>
      </c>
      <c r="AK15" s="187">
        <f>AH15+ŠD!AH15</f>
        <v>0</v>
      </c>
      <c r="AL15" s="12"/>
      <c r="AM15" s="329">
        <v>0</v>
      </c>
      <c r="AN15" s="143">
        <f>AM15</f>
        <v>0</v>
      </c>
      <c r="AO15" s="365">
        <f t="shared" si="3"/>
        <v>0</v>
      </c>
      <c r="AP15" s="12"/>
      <c r="AQ15" s="190">
        <f>AM15+ŠD!AM15</f>
        <v>0</v>
      </c>
      <c r="AR15" s="187">
        <f>AO15+ŠD!AO15</f>
        <v>0</v>
      </c>
      <c r="AS15" s="12"/>
      <c r="AT15" s="329">
        <v>0</v>
      </c>
      <c r="AU15" s="143">
        <f>AT15</f>
        <v>0</v>
      </c>
      <c r="AV15" s="365">
        <f t="shared" si="4"/>
        <v>0</v>
      </c>
      <c r="AW15" s="12"/>
      <c r="AX15" s="190">
        <f>AT15+ŠD!AT15</f>
        <v>0</v>
      </c>
      <c r="AY15" s="187">
        <f>AV15+ŠD!AV15</f>
        <v>0</v>
      </c>
      <c r="AZ15" s="374">
        <f t="shared" si="5"/>
        <v>0</v>
      </c>
      <c r="BA15" s="12"/>
      <c r="BB15" s="293"/>
    </row>
    <row r="16" spans="2:58" s="1" customFormat="1" ht="19.8" thickBot="1" x14ac:dyDescent="0.4">
      <c r="B16" s="91" t="s">
        <v>29</v>
      </c>
      <c r="C16" s="388"/>
      <c r="D16" s="92"/>
      <c r="E16" s="92"/>
      <c r="F16" s="92"/>
      <c r="G16" s="92"/>
      <c r="H16" s="285"/>
      <c r="I16" s="92"/>
      <c r="J16" s="193"/>
      <c r="K16" s="193"/>
      <c r="L16" s="93">
        <f>H10-M16</f>
        <v>0</v>
      </c>
      <c r="M16" s="90">
        <f>SUM(M13:M15)</f>
        <v>0</v>
      </c>
      <c r="N16" s="12"/>
      <c r="O16" s="186"/>
      <c r="P16" s="186">
        <f>SUM(P13:P15)</f>
        <v>0</v>
      </c>
      <c r="Q16" s="12"/>
      <c r="R16" s="343"/>
      <c r="S16" s="89">
        <f>N10-T16</f>
        <v>0</v>
      </c>
      <c r="T16" s="90">
        <f>SUM(T13:T15)</f>
        <v>0</v>
      </c>
      <c r="U16" s="12"/>
      <c r="V16" s="186"/>
      <c r="W16" s="186">
        <f>SUM(W13:W15)</f>
        <v>0</v>
      </c>
      <c r="X16" s="12"/>
      <c r="Y16" s="343"/>
      <c r="Z16" s="89">
        <f>U10-AA16</f>
        <v>0</v>
      </c>
      <c r="AA16" s="90">
        <f>SUM(AA13:AA15)</f>
        <v>0</v>
      </c>
      <c r="AB16" s="12"/>
      <c r="AC16" s="186"/>
      <c r="AD16" s="186">
        <f>SUM(AD13:AD15)</f>
        <v>0</v>
      </c>
      <c r="AE16" s="12"/>
      <c r="AF16" s="343"/>
      <c r="AG16" s="89">
        <f>AB10-AH16</f>
        <v>0</v>
      </c>
      <c r="AH16" s="90">
        <f>SUM(AH13:AH15)</f>
        <v>0</v>
      </c>
      <c r="AI16" s="12"/>
      <c r="AJ16" s="186"/>
      <c r="AK16" s="186">
        <f>SUM(AK13:AK15)</f>
        <v>0</v>
      </c>
      <c r="AL16" s="12"/>
      <c r="AM16" s="343"/>
      <c r="AN16" s="89">
        <f>AI10-AO16</f>
        <v>0</v>
      </c>
      <c r="AO16" s="90">
        <f>SUM(AO13:AO15)</f>
        <v>0</v>
      </c>
      <c r="AP16" s="12"/>
      <c r="AQ16" s="186"/>
      <c r="AR16" s="186">
        <f>SUM(AR13:AR15)</f>
        <v>0</v>
      </c>
      <c r="AS16" s="12"/>
      <c r="AT16" s="343"/>
      <c r="AU16" s="89">
        <f>AP10-AV16</f>
        <v>0</v>
      </c>
      <c r="AV16" s="90">
        <f>SUM(AV13:AV15)</f>
        <v>0</v>
      </c>
      <c r="AW16" s="12"/>
      <c r="AX16" s="186"/>
      <c r="AY16" s="186">
        <f>SUM(AY13:AY15)</f>
        <v>0</v>
      </c>
      <c r="AZ16" s="374"/>
      <c r="BA16" s="12"/>
      <c r="BB16" s="11"/>
    </row>
    <row r="17" spans="2:54" s="12" customFormat="1" ht="15.75" hidden="1" customHeight="1" x14ac:dyDescent="0.3">
      <c r="B17" s="243">
        <f>H17+E17</f>
        <v>0</v>
      </c>
      <c r="C17" s="209"/>
      <c r="D17" s="209"/>
      <c r="E17" s="209">
        <f>M13+M14</f>
        <v>0</v>
      </c>
      <c r="F17" s="209"/>
      <c r="G17" s="209"/>
      <c r="H17" s="209">
        <f>M15</f>
        <v>0</v>
      </c>
      <c r="I17" s="209"/>
      <c r="J17" s="276">
        <f>M15</f>
        <v>0</v>
      </c>
      <c r="K17" s="159"/>
      <c r="L17" s="159"/>
      <c r="M17" s="370">
        <f>M13+M14</f>
        <v>0</v>
      </c>
      <c r="O17" s="359"/>
      <c r="P17" s="359"/>
      <c r="R17" s="355">
        <f>T15</f>
        <v>0</v>
      </c>
      <c r="S17" s="159"/>
      <c r="T17" s="370">
        <f>T13+T14</f>
        <v>0</v>
      </c>
      <c r="V17" s="359"/>
      <c r="W17" s="359"/>
      <c r="Y17" s="355">
        <f>AA15</f>
        <v>0</v>
      </c>
      <c r="Z17" s="159"/>
      <c r="AA17" s="370">
        <f>AA13+AA14</f>
        <v>0</v>
      </c>
      <c r="AC17" s="359"/>
      <c r="AD17" s="359"/>
      <c r="AF17" s="355">
        <f>AH15</f>
        <v>0</v>
      </c>
      <c r="AG17" s="159"/>
      <c r="AH17" s="370">
        <f>AH13+AH14</f>
        <v>0</v>
      </c>
      <c r="AJ17" s="359"/>
      <c r="AK17" s="359"/>
      <c r="AM17" s="355">
        <f>AO15</f>
        <v>0</v>
      </c>
      <c r="AN17" s="159"/>
      <c r="AO17" s="370">
        <f>AO13+AO14</f>
        <v>0</v>
      </c>
      <c r="AQ17" s="359"/>
      <c r="AR17" s="359"/>
      <c r="AT17" s="355">
        <f>AV15</f>
        <v>0</v>
      </c>
      <c r="AU17" s="159"/>
      <c r="AV17" s="370">
        <f>AV13+AV14</f>
        <v>0</v>
      </c>
      <c r="AX17" s="359"/>
      <c r="AY17" s="359"/>
      <c r="AZ17" s="374"/>
    </row>
    <row r="18" spans="2:54" s="12" customFormat="1" ht="23.25" hidden="1" customHeight="1" thickBot="1" x14ac:dyDescent="0.4">
      <c r="B18" s="210"/>
      <c r="C18" s="160"/>
      <c r="D18" s="160"/>
      <c r="E18" s="160" t="s">
        <v>127</v>
      </c>
      <c r="F18" s="211"/>
      <c r="G18" s="211"/>
      <c r="H18" s="160" t="s">
        <v>128</v>
      </c>
      <c r="I18" s="212"/>
      <c r="J18" s="160">
        <v>152</v>
      </c>
      <c r="K18" s="160">
        <v>148</v>
      </c>
      <c r="L18" s="160"/>
      <c r="M18" s="161">
        <v>149</v>
      </c>
      <c r="O18" s="3"/>
      <c r="P18" s="3"/>
      <c r="R18" s="188">
        <v>152</v>
      </c>
      <c r="S18" s="160">
        <v>148</v>
      </c>
      <c r="T18" s="161">
        <v>149</v>
      </c>
      <c r="V18" s="3"/>
      <c r="W18" s="3"/>
      <c r="Y18" s="188">
        <v>152</v>
      </c>
      <c r="Z18" s="160">
        <v>148</v>
      </c>
      <c r="AA18" s="161">
        <v>149</v>
      </c>
      <c r="AC18" s="3"/>
      <c r="AD18" s="3"/>
      <c r="AF18" s="188">
        <v>152</v>
      </c>
      <c r="AG18" s="160">
        <v>148</v>
      </c>
      <c r="AH18" s="161">
        <v>149</v>
      </c>
      <c r="AJ18" s="3"/>
      <c r="AK18" s="3"/>
      <c r="AM18" s="188">
        <v>152</v>
      </c>
      <c r="AN18" s="160">
        <v>148</v>
      </c>
      <c r="AO18" s="161">
        <v>149</v>
      </c>
      <c r="AQ18" s="3"/>
      <c r="AR18" s="3"/>
      <c r="AT18" s="188">
        <v>152</v>
      </c>
      <c r="AU18" s="160">
        <v>148</v>
      </c>
      <c r="AV18" s="161">
        <v>149</v>
      </c>
      <c r="AX18" s="3"/>
      <c r="AY18" s="3"/>
      <c r="AZ18" s="374"/>
      <c r="BB18" s="11"/>
    </row>
    <row r="19" spans="2:54" s="11" customFormat="1" x14ac:dyDescent="0.35">
      <c r="B19" s="201"/>
      <c r="M19" s="203"/>
      <c r="N19" s="12"/>
      <c r="O19" s="203"/>
      <c r="P19" s="203"/>
      <c r="Q19" s="12"/>
      <c r="T19" s="203"/>
      <c r="U19" s="12"/>
      <c r="V19" s="203"/>
      <c r="W19" s="203"/>
      <c r="X19" s="12"/>
      <c r="AA19" s="203"/>
      <c r="AB19" s="12"/>
      <c r="AC19" s="203"/>
      <c r="AD19" s="203"/>
      <c r="AE19" s="12"/>
      <c r="AH19" s="203"/>
      <c r="AI19" s="12"/>
      <c r="AJ19" s="203"/>
      <c r="AK19" s="203"/>
      <c r="AL19" s="12"/>
      <c r="AO19" s="203"/>
      <c r="AP19" s="12"/>
      <c r="AQ19" s="203"/>
      <c r="AR19" s="203"/>
      <c r="AS19" s="12"/>
      <c r="AV19" s="203"/>
      <c r="AW19" s="12"/>
      <c r="AX19" s="203"/>
      <c r="AY19" s="203"/>
      <c r="AZ19" s="374"/>
      <c r="BA19" s="12"/>
    </row>
    <row r="20" spans="2:54" s="11" customFormat="1" x14ac:dyDescent="0.35">
      <c r="B20" s="296" t="s">
        <v>102</v>
      </c>
      <c r="M20" s="203"/>
      <c r="N20" s="12"/>
      <c r="O20" s="203"/>
      <c r="P20" s="203"/>
      <c r="Q20" s="12"/>
      <c r="T20" s="203"/>
      <c r="U20" s="12"/>
      <c r="V20" s="203"/>
      <c r="W20" s="203"/>
      <c r="X20" s="12"/>
      <c r="AA20" s="203"/>
      <c r="AB20" s="12"/>
      <c r="AC20" s="203"/>
      <c r="AD20" s="203"/>
      <c r="AE20" s="12"/>
      <c r="AH20" s="203"/>
      <c r="AI20" s="12"/>
      <c r="AJ20" s="203"/>
      <c r="AK20" s="203"/>
      <c r="AL20" s="12"/>
      <c r="AO20" s="203"/>
      <c r="AP20" s="12"/>
      <c r="AQ20" s="203"/>
      <c r="AR20" s="203"/>
      <c r="AS20" s="12"/>
      <c r="AV20" s="203"/>
      <c r="AW20" s="12"/>
      <c r="AX20" s="203"/>
      <c r="AY20" s="203"/>
      <c r="AZ20" s="374"/>
      <c r="BA20" s="12"/>
    </row>
    <row r="21" spans="2:54" x14ac:dyDescent="0.35">
      <c r="B21" s="2"/>
      <c r="N21" s="12"/>
      <c r="Q21" s="12"/>
      <c r="U21" s="12"/>
      <c r="X21" s="12"/>
      <c r="AB21" s="12"/>
      <c r="AE21" s="12"/>
      <c r="AI21" s="12"/>
      <c r="AL21" s="12"/>
      <c r="AP21" s="12"/>
      <c r="AS21" s="12"/>
      <c r="AW21" s="12"/>
      <c r="AZ21" s="374"/>
      <c r="BA21" s="12"/>
      <c r="BB21" s="11"/>
    </row>
    <row r="22" spans="2:54" x14ac:dyDescent="0.35">
      <c r="N22" s="12"/>
      <c r="Q22" s="12"/>
      <c r="U22" s="12"/>
      <c r="X22" s="12"/>
      <c r="AB22" s="12"/>
      <c r="AE22" s="12"/>
      <c r="AI22" s="12"/>
      <c r="AL22" s="12"/>
      <c r="AP22" s="12"/>
      <c r="AS22" s="12"/>
      <c r="AW22" s="12"/>
      <c r="AZ22" s="374"/>
      <c r="BA22" s="12"/>
      <c r="BB22" s="11"/>
    </row>
    <row r="23" spans="2:54" x14ac:dyDescent="0.35">
      <c r="N23" s="12"/>
      <c r="Q23" s="12"/>
      <c r="U23" s="12"/>
      <c r="X23" s="12"/>
      <c r="AB23" s="12"/>
      <c r="AE23" s="12"/>
      <c r="AI23" s="12"/>
      <c r="AL23" s="12"/>
      <c r="AP23" s="12"/>
      <c r="AS23" s="12"/>
      <c r="AW23" s="12"/>
      <c r="AZ23" s="374"/>
      <c r="BA23" s="12"/>
      <c r="BB23" s="11"/>
    </row>
    <row r="24" spans="2:54" x14ac:dyDescent="0.35">
      <c r="N24" s="12"/>
      <c r="Q24" s="12"/>
      <c r="U24" s="12"/>
      <c r="X24" s="12"/>
      <c r="AB24" s="12"/>
      <c r="AE24" s="12"/>
      <c r="AI24" s="12"/>
      <c r="AL24" s="12"/>
      <c r="AP24" s="12"/>
      <c r="AS24" s="12"/>
      <c r="AW24" s="12"/>
      <c r="AZ24" s="374"/>
      <c r="BA24" s="12"/>
      <c r="BB24" s="11"/>
    </row>
    <row r="25" spans="2:54" x14ac:dyDescent="0.35">
      <c r="M25" s="174"/>
      <c r="N25" s="12"/>
      <c r="O25" s="174"/>
      <c r="P25" s="174"/>
      <c r="Q25" s="12"/>
      <c r="T25" s="174"/>
      <c r="U25" s="12"/>
      <c r="V25" s="174"/>
      <c r="W25" s="174"/>
      <c r="X25" s="12"/>
      <c r="AA25" s="174"/>
      <c r="AB25" s="12"/>
      <c r="AC25" s="174"/>
      <c r="AD25" s="174"/>
      <c r="AE25" s="12"/>
      <c r="AH25" s="174"/>
      <c r="AI25" s="12"/>
      <c r="AJ25" s="174"/>
      <c r="AK25" s="174"/>
      <c r="AL25" s="12"/>
      <c r="AO25" s="174"/>
      <c r="AP25" s="12"/>
      <c r="AQ25" s="174"/>
      <c r="AR25" s="174"/>
      <c r="AS25" s="12"/>
      <c r="AV25" s="174"/>
      <c r="AW25" s="12"/>
      <c r="AX25" s="174"/>
      <c r="AY25" s="174"/>
      <c r="AZ25" s="374"/>
      <c r="BA25" s="12"/>
      <c r="BB25" s="11"/>
    </row>
    <row r="26" spans="2:54" x14ac:dyDescent="0.35">
      <c r="N26" s="12"/>
      <c r="Q26" s="12"/>
      <c r="U26" s="12"/>
      <c r="X26" s="12"/>
      <c r="AB26" s="12"/>
      <c r="AE26" s="12"/>
      <c r="AI26" s="12"/>
      <c r="AL26" s="12"/>
      <c r="AP26" s="12"/>
      <c r="AS26" s="12"/>
      <c r="AW26" s="12"/>
      <c r="AZ26" s="374"/>
      <c r="BA26" s="12"/>
      <c r="BB26" s="11"/>
    </row>
    <row r="27" spans="2:54" x14ac:dyDescent="0.35">
      <c r="N27" s="12"/>
      <c r="Q27" s="12"/>
      <c r="U27" s="12"/>
      <c r="X27" s="12"/>
      <c r="AB27" s="12"/>
      <c r="AE27" s="12"/>
      <c r="AI27" s="12"/>
      <c r="AL27" s="12"/>
      <c r="AP27" s="12"/>
      <c r="AS27" s="12"/>
      <c r="AW27" s="12"/>
      <c r="AZ27" s="374"/>
      <c r="BA27" s="12"/>
      <c r="BB27" s="11"/>
    </row>
    <row r="28" spans="2:54" x14ac:dyDescent="0.35">
      <c r="N28" s="12"/>
      <c r="Q28" s="12"/>
      <c r="U28" s="12"/>
      <c r="X28" s="12"/>
      <c r="AB28" s="12"/>
      <c r="AE28" s="12"/>
      <c r="AI28" s="12"/>
      <c r="AL28" s="12"/>
      <c r="AP28" s="12"/>
      <c r="AS28" s="12"/>
      <c r="AW28" s="12"/>
      <c r="AZ28" s="374"/>
      <c r="BA28" s="12"/>
      <c r="BB28" s="11"/>
    </row>
    <row r="29" spans="2:54" x14ac:dyDescent="0.35">
      <c r="N29" s="12"/>
      <c r="Q29" s="12"/>
      <c r="U29" s="12"/>
      <c r="X29" s="12"/>
      <c r="AB29" s="12"/>
      <c r="AE29" s="12"/>
      <c r="AI29" s="12"/>
      <c r="AL29" s="12"/>
      <c r="AP29" s="12"/>
      <c r="AS29" s="12"/>
      <c r="AW29" s="12"/>
      <c r="AZ29" s="374"/>
      <c r="BA29" s="12"/>
      <c r="BB29" s="11"/>
    </row>
    <row r="30" spans="2:54" x14ac:dyDescent="0.35">
      <c r="N30" s="12"/>
      <c r="Q30" s="12"/>
      <c r="U30" s="12"/>
      <c r="X30" s="12"/>
      <c r="AB30" s="12"/>
      <c r="AE30" s="12"/>
      <c r="AI30" s="12"/>
      <c r="AL30" s="12"/>
      <c r="AP30" s="12"/>
      <c r="AS30" s="12"/>
      <c r="AW30" s="12"/>
      <c r="AZ30" s="374"/>
      <c r="BA30" s="12"/>
      <c r="BB30" s="11"/>
    </row>
    <row r="31" spans="2:54" x14ac:dyDescent="0.35">
      <c r="N31" s="12"/>
      <c r="Q31" s="12"/>
      <c r="U31" s="12"/>
      <c r="X31" s="12"/>
      <c r="AB31" s="12"/>
      <c r="AE31" s="12"/>
      <c r="AI31" s="12"/>
      <c r="AL31" s="12"/>
      <c r="AP31" s="12"/>
      <c r="AS31" s="12"/>
      <c r="AW31" s="12"/>
      <c r="AZ31" s="374"/>
      <c r="BA31" s="12"/>
      <c r="BB31" s="11"/>
    </row>
    <row r="32" spans="2:54" x14ac:dyDescent="0.35">
      <c r="N32" s="12"/>
      <c r="Q32" s="12"/>
      <c r="U32" s="12"/>
      <c r="X32" s="12"/>
      <c r="AB32" s="12"/>
      <c r="AE32" s="12"/>
      <c r="AI32" s="12"/>
      <c r="AL32" s="12"/>
      <c r="AP32" s="12"/>
      <c r="AS32" s="12"/>
      <c r="AW32" s="12"/>
      <c r="AZ32" s="374"/>
      <c r="BA32" s="12"/>
      <c r="BB32" s="11"/>
    </row>
    <row r="33" spans="14:54" x14ac:dyDescent="0.35">
      <c r="N33" s="12"/>
      <c r="Q33" s="12"/>
      <c r="U33" s="12"/>
      <c r="X33" s="12"/>
      <c r="AB33" s="12"/>
      <c r="AE33" s="12"/>
      <c r="AI33" s="12"/>
      <c r="AL33" s="12"/>
      <c r="AP33" s="12"/>
      <c r="AS33" s="12"/>
      <c r="AW33" s="12"/>
      <c r="AZ33" s="374"/>
      <c r="BA33" s="12"/>
      <c r="BB33" s="11"/>
    </row>
    <row r="34" spans="14:54" x14ac:dyDescent="0.35">
      <c r="N34" s="12"/>
      <c r="Q34" s="12"/>
      <c r="U34" s="12"/>
      <c r="X34" s="12"/>
      <c r="AB34" s="12"/>
      <c r="AE34" s="12"/>
      <c r="AI34" s="12"/>
      <c r="AL34" s="12"/>
      <c r="AP34" s="12"/>
      <c r="AS34" s="12"/>
      <c r="AW34" s="12"/>
      <c r="AZ34" s="374"/>
      <c r="BA34" s="12"/>
      <c r="BB34" s="11"/>
    </row>
    <row r="35" spans="14:54" x14ac:dyDescent="0.35">
      <c r="BB35" s="11"/>
    </row>
    <row r="36" spans="14:54" x14ac:dyDescent="0.35">
      <c r="BB36" s="11"/>
    </row>
  </sheetData>
  <sheetProtection algorithmName="SHA-512" hashValue="SRCuxJId5hNWtV/4JLaFgC5I5dQ/XwRN9a87hTY3tcbl+6LIT45r7Ul0kbfZ7MkKzPw7JSyuOnmBRXn3jdOAkg==" saltValue="rqpqZnROH74TrFhDIPUjiQ==" spinCount="100000" sheet="1" objects="1" scenarios="1" autoFilter="0"/>
  <mergeCells count="31">
    <mergeCell ref="AM2:AR2"/>
    <mergeCell ref="AT2:AY2"/>
    <mergeCell ref="AM7:AM11"/>
    <mergeCell ref="AO7:AO11"/>
    <mergeCell ref="AQ7:AR9"/>
    <mergeCell ref="AT7:AT11"/>
    <mergeCell ref="AV7:AV11"/>
    <mergeCell ref="AX7:AY9"/>
    <mergeCell ref="AF7:AF11"/>
    <mergeCell ref="AH7:AH11"/>
    <mergeCell ref="AJ7:AK9"/>
    <mergeCell ref="B2:P2"/>
    <mergeCell ref="R2:W2"/>
    <mergeCell ref="Y2:AD2"/>
    <mergeCell ref="AF2:AK2"/>
    <mergeCell ref="B1:E1"/>
    <mergeCell ref="E13:I13"/>
    <mergeCell ref="E14:I14"/>
    <mergeCell ref="E15:I15"/>
    <mergeCell ref="BB7:BB11"/>
    <mergeCell ref="J7:J11"/>
    <mergeCell ref="K7:K11"/>
    <mergeCell ref="B8:I8"/>
    <mergeCell ref="M7:M11"/>
    <mergeCell ref="O7:P9"/>
    <mergeCell ref="R7:R11"/>
    <mergeCell ref="T7:T11"/>
    <mergeCell ref="V7:W9"/>
    <mergeCell ref="Y7:Y11"/>
    <mergeCell ref="AA7:AA11"/>
    <mergeCell ref="AC7:AD9"/>
  </mergeCells>
  <conditionalFormatting sqref="E10">
    <cfRule type="cellIs" dxfId="88" priority="60" stopIfTrue="1" operator="lessThan">
      <formula>0</formula>
    </cfRule>
    <cfRule type="cellIs" dxfId="87" priority="61" operator="greaterThan">
      <formula>2000</formula>
    </cfRule>
  </conditionalFormatting>
  <conditionalFormatting sqref="E10">
    <cfRule type="expression" dxfId="86" priority="59">
      <formula>$L$11=1</formula>
    </cfRule>
  </conditionalFormatting>
  <conditionalFormatting sqref="H16:M16 H12:M12">
    <cfRule type="expression" dxfId="85" priority="146" stopIfTrue="1">
      <formula>$M$16&gt;$H$10</formula>
    </cfRule>
  </conditionalFormatting>
  <conditionalFormatting sqref="BA13:BA15">
    <cfRule type="expression" dxfId="84" priority="43">
      <formula>AZ13=1</formula>
    </cfRule>
  </conditionalFormatting>
  <conditionalFormatting sqref="R12:T12">
    <cfRule type="expression" dxfId="83" priority="39">
      <formula>$T$12&gt;$H$10</formula>
    </cfRule>
    <cfRule type="expression" dxfId="82" priority="13">
      <formula>$T$12&gt;$M$12</formula>
    </cfRule>
  </conditionalFormatting>
  <conditionalFormatting sqref="Y12:AA12">
    <cfRule type="expression" dxfId="81" priority="38">
      <formula>$AA$12&gt;$H$10</formula>
    </cfRule>
    <cfRule type="expression" dxfId="80" priority="10">
      <formula>$AA$12&gt;$M$12</formula>
    </cfRule>
  </conditionalFormatting>
  <conditionalFormatting sqref="AF12:AH12">
    <cfRule type="expression" dxfId="79" priority="37">
      <formula>$AH$12&gt;$H$10</formula>
    </cfRule>
    <cfRule type="expression" dxfId="78" priority="7">
      <formula>$AH$12&gt;$M$12</formula>
    </cfRule>
  </conditionalFormatting>
  <conditionalFormatting sqref="T5">
    <cfRule type="cellIs" dxfId="77" priority="27" operator="lessThan">
      <formula>0</formula>
    </cfRule>
  </conditionalFormatting>
  <conditionalFormatting sqref="T4">
    <cfRule type="cellIs" dxfId="76" priority="26" operator="lessThan">
      <formula>0</formula>
    </cfRule>
  </conditionalFormatting>
  <conditionalFormatting sqref="AA5">
    <cfRule type="cellIs" dxfId="75" priority="25" operator="lessThan">
      <formula>0</formula>
    </cfRule>
  </conditionalFormatting>
  <conditionalFormatting sqref="AA4">
    <cfRule type="cellIs" dxfId="74" priority="24" operator="lessThan">
      <formula>0</formula>
    </cfRule>
  </conditionalFormatting>
  <conditionalFormatting sqref="AH5">
    <cfRule type="cellIs" dxfId="73" priority="23" operator="lessThan">
      <formula>0</formula>
    </cfRule>
  </conditionalFormatting>
  <conditionalFormatting sqref="AH4">
    <cfRule type="cellIs" dxfId="72" priority="22" operator="lessThan">
      <formula>0</formula>
    </cfRule>
  </conditionalFormatting>
  <conditionalFormatting sqref="AO5">
    <cfRule type="cellIs" dxfId="71" priority="17" operator="lessThan">
      <formula>0</formula>
    </cfRule>
  </conditionalFormatting>
  <conditionalFormatting sqref="AO4">
    <cfRule type="cellIs" dxfId="70" priority="16" operator="lessThan">
      <formula>0</formula>
    </cfRule>
  </conditionalFormatting>
  <conditionalFormatting sqref="AV5">
    <cfRule type="cellIs" dxfId="69" priority="15" operator="lessThan">
      <formula>0</formula>
    </cfRule>
  </conditionalFormatting>
  <conditionalFormatting sqref="AV4">
    <cfRule type="cellIs" dxfId="68" priority="14" operator="lessThan">
      <formula>0</formula>
    </cfRule>
  </conditionalFormatting>
  <conditionalFormatting sqref="R16:T16">
    <cfRule type="expression" dxfId="67" priority="11">
      <formula>$T$12&gt;$M$12</formula>
    </cfRule>
    <cfRule type="expression" dxfId="66" priority="12">
      <formula>$T$12&gt;$H$10</formula>
    </cfRule>
  </conditionalFormatting>
  <conditionalFormatting sqref="Y16:AA16">
    <cfRule type="expression" dxfId="65" priority="8">
      <formula>$AA$12&gt;$M$12</formula>
    </cfRule>
    <cfRule type="expression" dxfId="64" priority="9">
      <formula>$AA$12&gt;$H$10</formula>
    </cfRule>
  </conditionalFormatting>
  <conditionalFormatting sqref="AF16:AH16">
    <cfRule type="expression" dxfId="63" priority="5">
      <formula>$AH$12&gt;$M$12</formula>
    </cfRule>
    <cfRule type="expression" dxfId="62" priority="6">
      <formula>$AH$12&gt;$H$10</formula>
    </cfRule>
  </conditionalFormatting>
  <conditionalFormatting sqref="AM12:AO12">
    <cfRule type="expression" dxfId="61" priority="4">
      <formula>$AO$12&gt;$M$12</formula>
    </cfRule>
  </conditionalFormatting>
  <conditionalFormatting sqref="AM16:AO16">
    <cfRule type="expression" dxfId="60" priority="3">
      <formula>$AO$12&gt;$M$12</formula>
    </cfRule>
  </conditionalFormatting>
  <conditionalFormatting sqref="AT12:AV12">
    <cfRule type="expression" dxfId="59" priority="2">
      <formula>$AV$12&gt;$M$12</formula>
    </cfRule>
  </conditionalFormatting>
  <conditionalFormatting sqref="AT16:AV16">
    <cfRule type="expression" dxfId="58" priority="1">
      <formula>$AV$12&gt;$M$12</formula>
    </cfRule>
  </conditionalFormatting>
  <dataValidations xWindow="907" yWindow="419" count="3">
    <dataValidation type="list" allowBlank="1" showInputMessage="1" showErrorMessage="1" sqref="F10:G10" xr:uid="{00000000-0002-0000-0500-000001000000}">
      <formula1>"Ano,Ne"</formula1>
    </dataValidation>
    <dataValidation type="whole" allowBlank="1" showInputMessage="1" showErrorMessage="1" sqref="K13:K15 R13:R15 Y13:Y15 AF13:AF15 AM13:AM15 AT13:AT15" xr:uid="{00000000-0002-0000-0500-000002000000}">
      <formula1>0</formula1>
      <formula2>1000</formula2>
    </dataValidation>
    <dataValidation type="whole" allowBlank="1" showInputMessage="1" showErrorMessage="1" sqref="E10" xr:uid="{25A85424-3C5D-4244-85D2-6A56D54A6886}">
      <formula1>0</formula1>
      <formula2>10000</formula2>
    </dataValidation>
  </dataValidations>
  <hyperlinks>
    <hyperlink ref="B1" location="'Úvodní strana'!A1" display="zpět na hlavní stranu" xr:uid="{00000000-0004-0000-0500-000000000000}"/>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Z35"/>
  <sheetViews>
    <sheetView workbookViewId="0">
      <pane ySplit="3" topLeftCell="A4" activePane="bottomLeft" state="frozen"/>
      <selection activeCell="B12" sqref="B12:P12"/>
      <selection pane="bottomLeft" activeCell="E10" sqref="E10"/>
    </sheetView>
  </sheetViews>
  <sheetFormatPr defaultColWidth="9.109375" defaultRowHeight="15" x14ac:dyDescent="0.35"/>
  <cols>
    <col min="1" max="1" width="1.6640625" style="2" customWidth="1"/>
    <col min="2" max="2" width="7.33203125" style="4" customWidth="1"/>
    <col min="3" max="3" width="4.6640625" style="2" customWidth="1"/>
    <col min="4" max="4" width="5.88671875" style="2" hidden="1" customWidth="1"/>
    <col min="5" max="5" width="13.33203125" style="2" customWidth="1"/>
    <col min="6" max="6" width="11.5546875" style="2" customWidth="1"/>
    <col min="7" max="7" width="10.44140625" style="2" customWidth="1"/>
    <col min="8" max="8" width="3.5546875" style="2" hidden="1" customWidth="1"/>
    <col min="9" max="9" width="1.6640625" style="2" customWidth="1"/>
    <col min="10" max="10" width="12.44140625" style="2" customWidth="1"/>
    <col min="11" max="11" width="15.33203125" style="2" customWidth="1"/>
    <col min="12" max="12" width="5.33203125" style="11" hidden="1" customWidth="1"/>
    <col min="13" max="13" width="14.6640625" style="3" customWidth="1"/>
    <col min="14" max="14" width="1.6640625" style="2" customWidth="1"/>
    <col min="15" max="15" width="15.33203125" style="2" customWidth="1"/>
    <col min="16" max="16" width="5.33203125" style="11" hidden="1" customWidth="1"/>
    <col min="17" max="17" width="14.6640625" style="3" customWidth="1"/>
    <col min="18" max="18" width="1.6640625" style="2" customWidth="1"/>
    <col min="19" max="19" width="15.33203125" style="2" customWidth="1"/>
    <col min="20" max="20" width="5.33203125" style="11" hidden="1" customWidth="1"/>
    <col min="21" max="21" width="14.6640625" style="3" customWidth="1"/>
    <col min="22" max="22" width="1.6640625" style="2" customWidth="1"/>
    <col min="23" max="23" width="15.33203125" style="2" customWidth="1"/>
    <col min="24" max="24" width="5.33203125" style="11" hidden="1" customWidth="1"/>
    <col min="25" max="25" width="14.6640625" style="3" customWidth="1"/>
    <col min="26" max="26" width="1.6640625" style="2" hidden="1" customWidth="1"/>
    <col min="27" max="27" width="15.33203125" style="2" hidden="1" customWidth="1"/>
    <col min="28" max="28" width="5.33203125" style="11" hidden="1" customWidth="1"/>
    <col min="29" max="29" width="14.6640625" style="3" hidden="1" customWidth="1"/>
    <col min="30" max="30" width="1.6640625" style="2" hidden="1" customWidth="1"/>
    <col min="31" max="31" width="15.33203125" style="2" hidden="1" customWidth="1"/>
    <col min="32" max="32" width="5.33203125" style="11" hidden="1" customWidth="1"/>
    <col min="33" max="33" width="14.6640625" style="3" hidden="1" customWidth="1"/>
    <col min="34" max="34" width="1.6640625" style="371" customWidth="1"/>
    <col min="35" max="35" width="1.6640625" style="11" customWidth="1"/>
    <col min="36" max="36" width="130.6640625" style="2" customWidth="1"/>
    <col min="37" max="16384" width="9.109375" style="2"/>
  </cols>
  <sheetData>
    <row r="1" spans="2:52" ht="17.399999999999999" thickBot="1" x14ac:dyDescent="0.45">
      <c r="B1" s="499" t="s">
        <v>15</v>
      </c>
      <c r="C1" s="499"/>
      <c r="D1" s="499"/>
      <c r="E1" s="499"/>
    </row>
    <row r="2" spans="2:52" ht="27.75" customHeight="1" thickBot="1" x14ac:dyDescent="0.4">
      <c r="B2" s="523" t="s">
        <v>115</v>
      </c>
      <c r="C2" s="524"/>
      <c r="D2" s="524"/>
      <c r="E2" s="524"/>
      <c r="F2" s="524"/>
      <c r="G2" s="524"/>
      <c r="H2" s="524"/>
      <c r="I2" s="524"/>
      <c r="J2" s="524"/>
      <c r="K2" s="524"/>
      <c r="L2" s="524"/>
      <c r="M2" s="525"/>
      <c r="N2" s="11"/>
      <c r="O2" s="520" t="s">
        <v>116</v>
      </c>
      <c r="P2" s="521"/>
      <c r="Q2" s="522"/>
      <c r="R2" s="11"/>
      <c r="S2" s="520" t="s">
        <v>117</v>
      </c>
      <c r="T2" s="521"/>
      <c r="U2" s="522"/>
      <c r="V2" s="11"/>
      <c r="W2" s="520" t="s">
        <v>118</v>
      </c>
      <c r="X2" s="521"/>
      <c r="Y2" s="522"/>
      <c r="Z2" s="11"/>
      <c r="AA2" s="520" t="s">
        <v>148</v>
      </c>
      <c r="AB2" s="521"/>
      <c r="AC2" s="522"/>
      <c r="AD2" s="11"/>
      <c r="AE2" s="520" t="s">
        <v>149</v>
      </c>
      <c r="AF2" s="521"/>
      <c r="AG2" s="522"/>
    </row>
    <row r="3" spans="2:52" ht="6.75" hidden="1" customHeight="1" thickBot="1" x14ac:dyDescent="0.45">
      <c r="B3" s="317"/>
      <c r="J3" s="11"/>
      <c r="L3" s="2"/>
      <c r="M3" s="11"/>
      <c r="N3" s="3"/>
      <c r="O3" s="11"/>
      <c r="P3" s="2"/>
      <c r="Q3" s="2"/>
      <c r="S3" s="11"/>
      <c r="T3" s="2"/>
      <c r="U3" s="11"/>
      <c r="V3" s="3"/>
      <c r="W3" s="11"/>
      <c r="X3" s="2"/>
      <c r="Y3" s="2"/>
      <c r="AA3" s="11"/>
      <c r="AB3" s="2"/>
      <c r="AC3" s="11"/>
      <c r="AD3" s="3"/>
      <c r="AE3" s="11"/>
      <c r="AF3" s="2"/>
      <c r="AG3" s="2"/>
      <c r="AK3" s="11"/>
      <c r="AL3" s="3"/>
      <c r="AM3" s="11"/>
      <c r="AQ3" s="11"/>
      <c r="AS3" s="11"/>
      <c r="AT3" s="3"/>
      <c r="AU3" s="11"/>
      <c r="AY3" s="11"/>
      <c r="AZ3" s="11"/>
    </row>
    <row r="4" spans="2:52" s="1" customFormat="1" ht="20.25" customHeight="1" x14ac:dyDescent="0.3">
      <c r="B4" s="358"/>
      <c r="J4" s="12"/>
      <c r="M4" s="12"/>
      <c r="N4" s="359"/>
      <c r="O4" s="376" t="s">
        <v>125</v>
      </c>
      <c r="P4" s="377"/>
      <c r="Q4" s="378">
        <f>IF(Q12&gt;0,$E18-Q18,0)</f>
        <v>0</v>
      </c>
      <c r="R4" s="12"/>
      <c r="S4" s="376" t="s">
        <v>125</v>
      </c>
      <c r="T4" s="377"/>
      <c r="U4" s="378">
        <f>IF(U12&gt;0,$E18-U18,0)</f>
        <v>0</v>
      </c>
      <c r="W4" s="376" t="s">
        <v>125</v>
      </c>
      <c r="X4" s="377"/>
      <c r="Y4" s="378">
        <f>IF(Y12&gt;0,$E18-Y18,0)</f>
        <v>0</v>
      </c>
      <c r="Z4" s="12"/>
      <c r="AA4" s="376" t="s">
        <v>125</v>
      </c>
      <c r="AB4" s="377"/>
      <c r="AC4" s="378">
        <f>IF(AC12&gt;0,$E18-AC18,0)</f>
        <v>0</v>
      </c>
      <c r="AE4" s="376" t="s">
        <v>125</v>
      </c>
      <c r="AF4" s="377"/>
      <c r="AG4" s="378">
        <f>IF(AG12&gt;0,$E18-AG18,0)</f>
        <v>0</v>
      </c>
      <c r="AH4" s="374"/>
      <c r="AJ4" s="12"/>
      <c r="AK4" s="359"/>
      <c r="AL4" s="12"/>
      <c r="AP4" s="12"/>
      <c r="AQ4" s="12"/>
    </row>
    <row r="5" spans="2:52" s="1" customFormat="1" ht="21.75" customHeight="1" thickBot="1" x14ac:dyDescent="0.35">
      <c r="B5" s="358"/>
      <c r="J5" s="12"/>
      <c r="M5" s="12"/>
      <c r="N5" s="359"/>
      <c r="O5" s="379" t="s">
        <v>126</v>
      </c>
      <c r="P5" s="380"/>
      <c r="Q5" s="381">
        <f>IF(Q12&gt;0,$H18-O18,0)</f>
        <v>0</v>
      </c>
      <c r="R5" s="12"/>
      <c r="S5" s="379" t="s">
        <v>126</v>
      </c>
      <c r="T5" s="380"/>
      <c r="U5" s="381">
        <f>IF(U12&gt;0,$H18-S18,0)</f>
        <v>0</v>
      </c>
      <c r="W5" s="379" t="s">
        <v>126</v>
      </c>
      <c r="X5" s="380"/>
      <c r="Y5" s="381">
        <f>IF(Y12&gt;0,$H18-W18,0)</f>
        <v>0</v>
      </c>
      <c r="Z5" s="12"/>
      <c r="AA5" s="379" t="s">
        <v>126</v>
      </c>
      <c r="AB5" s="380"/>
      <c r="AC5" s="381">
        <f>IF(AC12&gt;0,$H18-AA18,0)</f>
        <v>0</v>
      </c>
      <c r="AE5" s="379" t="s">
        <v>126</v>
      </c>
      <c r="AF5" s="380"/>
      <c r="AG5" s="381">
        <f>IF(AG12&gt;0,$H18-AE18,0)</f>
        <v>0</v>
      </c>
      <c r="AH5" s="374"/>
      <c r="AJ5" s="12"/>
      <c r="AK5" s="359"/>
      <c r="AL5" s="12"/>
      <c r="AP5" s="12"/>
      <c r="AQ5" s="12"/>
    </row>
    <row r="6" spans="2:52" ht="6.75" customHeight="1" thickBot="1" x14ac:dyDescent="0.45">
      <c r="B6" s="317"/>
      <c r="J6" s="11"/>
      <c r="L6" s="2"/>
      <c r="M6" s="11"/>
      <c r="N6" s="3"/>
      <c r="O6" s="11"/>
      <c r="P6" s="2"/>
      <c r="Q6" s="2"/>
      <c r="S6" s="11"/>
      <c r="T6" s="2"/>
      <c r="U6" s="11"/>
      <c r="V6" s="3"/>
      <c r="W6" s="11"/>
      <c r="X6" s="2"/>
      <c r="Y6" s="2"/>
      <c r="AA6" s="11"/>
      <c r="AB6" s="2"/>
      <c r="AC6" s="11"/>
      <c r="AD6" s="3"/>
      <c r="AE6" s="11"/>
      <c r="AF6" s="2"/>
      <c r="AG6" s="2"/>
      <c r="AK6" s="11"/>
      <c r="AL6" s="3"/>
      <c r="AM6" s="11"/>
      <c r="AQ6" s="11"/>
      <c r="AS6" s="11"/>
      <c r="AT6" s="3"/>
      <c r="AU6" s="11"/>
      <c r="AY6" s="11"/>
      <c r="AZ6" s="11"/>
    </row>
    <row r="7" spans="2:52" ht="9.75" customHeight="1" thickBot="1" x14ac:dyDescent="0.4">
      <c r="B7" s="47"/>
      <c r="C7" s="48"/>
      <c r="D7" s="48"/>
      <c r="E7" s="48"/>
      <c r="F7" s="48"/>
      <c r="G7" s="48"/>
      <c r="H7" s="48"/>
      <c r="I7" s="48"/>
      <c r="J7" s="604" t="s">
        <v>6</v>
      </c>
      <c r="K7" s="607" t="s">
        <v>8</v>
      </c>
      <c r="L7" s="239">
        <v>250000</v>
      </c>
      <c r="M7" s="601" t="s">
        <v>7</v>
      </c>
      <c r="O7" s="607" t="s">
        <v>8</v>
      </c>
      <c r="P7" s="239">
        <v>250000</v>
      </c>
      <c r="Q7" s="601" t="s">
        <v>7</v>
      </c>
      <c r="S7" s="607" t="s">
        <v>8</v>
      </c>
      <c r="T7" s="239">
        <v>250000</v>
      </c>
      <c r="U7" s="601" t="s">
        <v>7</v>
      </c>
      <c r="W7" s="607" t="s">
        <v>8</v>
      </c>
      <c r="X7" s="239">
        <v>250000</v>
      </c>
      <c r="Y7" s="601" t="s">
        <v>7</v>
      </c>
      <c r="AA7" s="607" t="s">
        <v>8</v>
      </c>
      <c r="AB7" s="239">
        <v>250000</v>
      </c>
      <c r="AC7" s="601" t="s">
        <v>7</v>
      </c>
      <c r="AE7" s="607" t="s">
        <v>8</v>
      </c>
      <c r="AF7" s="239">
        <v>250000</v>
      </c>
      <c r="AG7" s="601" t="s">
        <v>7</v>
      </c>
      <c r="AJ7" s="610" t="s">
        <v>122</v>
      </c>
    </row>
    <row r="8" spans="2:52" ht="25.5" customHeight="1" x14ac:dyDescent="0.35">
      <c r="B8" s="596" t="s">
        <v>20</v>
      </c>
      <c r="C8" s="597"/>
      <c r="D8" s="597"/>
      <c r="E8" s="597"/>
      <c r="F8" s="597"/>
      <c r="G8" s="597"/>
      <c r="H8" s="597"/>
      <c r="I8" s="598"/>
      <c r="J8" s="605"/>
      <c r="K8" s="608"/>
      <c r="L8" s="239">
        <v>2500</v>
      </c>
      <c r="M8" s="602"/>
      <c r="O8" s="608"/>
      <c r="P8" s="239">
        <v>2500</v>
      </c>
      <c r="Q8" s="602"/>
      <c r="S8" s="608"/>
      <c r="T8" s="239">
        <v>2500</v>
      </c>
      <c r="U8" s="602"/>
      <c r="W8" s="608"/>
      <c r="X8" s="239">
        <v>2500</v>
      </c>
      <c r="Y8" s="602"/>
      <c r="AA8" s="608"/>
      <c r="AB8" s="239">
        <v>2500</v>
      </c>
      <c r="AC8" s="602"/>
      <c r="AE8" s="608"/>
      <c r="AF8" s="239">
        <v>2500</v>
      </c>
      <c r="AG8" s="602"/>
      <c r="AJ8" s="611"/>
    </row>
    <row r="9" spans="2:52" ht="41.25" customHeight="1" x14ac:dyDescent="0.4">
      <c r="B9" s="68"/>
      <c r="C9" s="240"/>
      <c r="D9" s="240"/>
      <c r="E9" s="139" t="s">
        <v>98</v>
      </c>
      <c r="F9" s="111"/>
      <c r="G9" s="111"/>
      <c r="H9" s="139" t="s">
        <v>5</v>
      </c>
      <c r="I9" s="71"/>
      <c r="J9" s="605"/>
      <c r="K9" s="608"/>
      <c r="L9" s="166"/>
      <c r="M9" s="602"/>
      <c r="O9" s="608"/>
      <c r="P9" s="166"/>
      <c r="Q9" s="602"/>
      <c r="S9" s="608"/>
      <c r="T9" s="166"/>
      <c r="U9" s="602"/>
      <c r="W9" s="608"/>
      <c r="X9" s="166"/>
      <c r="Y9" s="602"/>
      <c r="AA9" s="608"/>
      <c r="AB9" s="166"/>
      <c r="AC9" s="602"/>
      <c r="AE9" s="608"/>
      <c r="AF9" s="166"/>
      <c r="AG9" s="602"/>
      <c r="AJ9" s="611"/>
    </row>
    <row r="10" spans="2:52" s="1" customFormat="1" ht="28.5" customHeight="1" x14ac:dyDescent="0.4">
      <c r="B10" s="68"/>
      <c r="C10" s="240"/>
      <c r="D10" s="240"/>
      <c r="E10" s="175">
        <v>0</v>
      </c>
      <c r="F10" s="111"/>
      <c r="G10" s="111"/>
      <c r="H10" s="131">
        <f>L11</f>
        <v>0</v>
      </c>
      <c r="I10" s="70"/>
      <c r="J10" s="605"/>
      <c r="K10" s="608"/>
      <c r="L10" s="166">
        <f>IF((E10=0),IF(M17&gt;0,1,0),0)</f>
        <v>0</v>
      </c>
      <c r="M10" s="602"/>
      <c r="O10" s="608"/>
      <c r="P10" s="166">
        <f>IF((H10=0),IF(Q17&gt;0,1,0),0)</f>
        <v>0</v>
      </c>
      <c r="Q10" s="602"/>
      <c r="S10" s="608"/>
      <c r="T10" s="166">
        <f>IF((K10=0),IF(U17&gt;0,1,0),0)</f>
        <v>0</v>
      </c>
      <c r="U10" s="602"/>
      <c r="W10" s="608"/>
      <c r="X10" s="166">
        <f>IF((O10=0),IF(Y17&gt;0,1,0),0)</f>
        <v>0</v>
      </c>
      <c r="Y10" s="602"/>
      <c r="AA10" s="608"/>
      <c r="AB10" s="166">
        <f>IF((S10=0),IF(AC17&gt;0,1,0),0)</f>
        <v>0</v>
      </c>
      <c r="AC10" s="602"/>
      <c r="AE10" s="608"/>
      <c r="AF10" s="166">
        <f>IF((W10=0),IF(AG17&gt;0,1,0),0)</f>
        <v>0</v>
      </c>
      <c r="AG10" s="602"/>
      <c r="AH10" s="374"/>
      <c r="AI10" s="12"/>
      <c r="AJ10" s="611"/>
    </row>
    <row r="11" spans="2:52" s="1" customFormat="1" ht="18" customHeight="1" thickBot="1" x14ac:dyDescent="0.35">
      <c r="B11" s="68"/>
      <c r="C11" s="69"/>
      <c r="D11" s="69"/>
      <c r="E11" s="69"/>
      <c r="F11" s="69"/>
      <c r="G11" s="69"/>
      <c r="H11" s="69"/>
      <c r="I11" s="70"/>
      <c r="J11" s="606"/>
      <c r="K11" s="609"/>
      <c r="L11" s="166">
        <f>IF(E10&gt;0,L7+E10*L8,0)</f>
        <v>0</v>
      </c>
      <c r="M11" s="603"/>
      <c r="O11" s="609"/>
      <c r="P11" s="166">
        <f>IF(H10&gt;0,P7+H10*P8,0)</f>
        <v>0</v>
      </c>
      <c r="Q11" s="603"/>
      <c r="S11" s="609"/>
      <c r="T11" s="166">
        <f>IF(K10&gt;0,T7+K10*T8,0)</f>
        <v>0</v>
      </c>
      <c r="U11" s="603"/>
      <c r="W11" s="609"/>
      <c r="X11" s="166">
        <f>IF(O10&gt;0,X7+O10*X8,0)</f>
        <v>0</v>
      </c>
      <c r="Y11" s="603"/>
      <c r="AA11" s="609"/>
      <c r="AB11" s="166">
        <f>IF(S10&gt;0,AB7+S10*AB8,0)</f>
        <v>0</v>
      </c>
      <c r="AC11" s="603"/>
      <c r="AE11" s="609"/>
      <c r="AF11" s="166">
        <f>IF(W10&gt;0,AF7+W10*AF8,0)</f>
        <v>0</v>
      </c>
      <c r="AG11" s="603"/>
      <c r="AH11" s="374"/>
      <c r="AI11" s="12"/>
      <c r="AJ11" s="612"/>
    </row>
    <row r="12" spans="2:52" s="1" customFormat="1" ht="19.8" thickBot="1" x14ac:dyDescent="0.35">
      <c r="B12" s="267" t="s">
        <v>30</v>
      </c>
      <c r="C12" s="268"/>
      <c r="D12" s="268"/>
      <c r="E12" s="268"/>
      <c r="F12" s="268"/>
      <c r="G12" s="268"/>
      <c r="H12" s="286"/>
      <c r="I12" s="268"/>
      <c r="J12" s="194"/>
      <c r="K12" s="194"/>
      <c r="L12" s="78">
        <f>L17</f>
        <v>0</v>
      </c>
      <c r="M12" s="62">
        <f>M17</f>
        <v>0</v>
      </c>
      <c r="O12" s="344"/>
      <c r="P12" s="78">
        <f>P17</f>
        <v>0</v>
      </c>
      <c r="Q12" s="347">
        <f>Q17</f>
        <v>0</v>
      </c>
      <c r="S12" s="344"/>
      <c r="T12" s="78">
        <f>T17</f>
        <v>0</v>
      </c>
      <c r="U12" s="62">
        <f>U17</f>
        <v>0</v>
      </c>
      <c r="W12" s="344"/>
      <c r="X12" s="78">
        <f>X17</f>
        <v>0</v>
      </c>
      <c r="Y12" s="62">
        <f>Y17</f>
        <v>0</v>
      </c>
      <c r="AA12" s="344"/>
      <c r="AB12" s="78">
        <f>AB17</f>
        <v>0</v>
      </c>
      <c r="AC12" s="62">
        <f>AC17</f>
        <v>0</v>
      </c>
      <c r="AE12" s="344"/>
      <c r="AF12" s="78">
        <f>AF17</f>
        <v>0</v>
      </c>
      <c r="AG12" s="62">
        <f>AG17</f>
        <v>0</v>
      </c>
      <c r="AH12" s="374"/>
      <c r="AI12" s="12"/>
    </row>
    <row r="13" spans="2:52" s="1" customFormat="1" ht="45" customHeight="1" x14ac:dyDescent="0.3">
      <c r="B13" s="72" t="s">
        <v>81</v>
      </c>
      <c r="C13" s="396" t="s">
        <v>42</v>
      </c>
      <c r="D13" s="320">
        <v>149</v>
      </c>
      <c r="E13" s="594" t="s">
        <v>85</v>
      </c>
      <c r="F13" s="594"/>
      <c r="G13" s="594"/>
      <c r="H13" s="594"/>
      <c r="I13" s="595"/>
      <c r="J13" s="73">
        <v>3925</v>
      </c>
      <c r="K13" s="288">
        <v>0</v>
      </c>
      <c r="L13" s="141">
        <f>K13</f>
        <v>0</v>
      </c>
      <c r="M13" s="76">
        <f>J13*L13</f>
        <v>0</v>
      </c>
      <c r="O13" s="255">
        <v>0</v>
      </c>
      <c r="P13" s="141">
        <f>O13</f>
        <v>0</v>
      </c>
      <c r="Q13" s="76">
        <f>$J13*P13</f>
        <v>0</v>
      </c>
      <c r="S13" s="255">
        <v>0</v>
      </c>
      <c r="T13" s="141">
        <f>S13</f>
        <v>0</v>
      </c>
      <c r="U13" s="76">
        <f>$J13*T13</f>
        <v>0</v>
      </c>
      <c r="W13" s="255">
        <v>0</v>
      </c>
      <c r="X13" s="141">
        <f>W13</f>
        <v>0</v>
      </c>
      <c r="Y13" s="76">
        <f>$J13*X13</f>
        <v>0</v>
      </c>
      <c r="AA13" s="255">
        <v>0</v>
      </c>
      <c r="AB13" s="141">
        <f>AA13</f>
        <v>0</v>
      </c>
      <c r="AC13" s="76">
        <f>$J13*AB13</f>
        <v>0</v>
      </c>
      <c r="AE13" s="255">
        <v>0</v>
      </c>
      <c r="AF13" s="141">
        <f>AE13</f>
        <v>0</v>
      </c>
      <c r="AG13" s="76">
        <f>$J13*AF13</f>
        <v>0</v>
      </c>
      <c r="AH13" s="374">
        <f>IF(M13=0,IF((Q13+U13+Y13+AC13+AG13)&gt;0,IF(LEN(AJ13)&lt;6,1,0),0),0)</f>
        <v>0</v>
      </c>
      <c r="AI13" s="12"/>
      <c r="AJ13" s="293"/>
    </row>
    <row r="14" spans="2:52" s="1" customFormat="1" ht="45" customHeight="1" x14ac:dyDescent="0.3">
      <c r="B14" s="74" t="s">
        <v>82</v>
      </c>
      <c r="C14" s="391" t="s">
        <v>42</v>
      </c>
      <c r="D14" s="320">
        <v>149</v>
      </c>
      <c r="E14" s="599" t="s">
        <v>86</v>
      </c>
      <c r="F14" s="599"/>
      <c r="G14" s="599"/>
      <c r="H14" s="599"/>
      <c r="I14" s="600"/>
      <c r="J14" s="75">
        <v>3925</v>
      </c>
      <c r="K14" s="289">
        <v>0</v>
      </c>
      <c r="L14" s="141">
        <f>K14</f>
        <v>0</v>
      </c>
      <c r="M14" s="77">
        <f>J14*L14</f>
        <v>0</v>
      </c>
      <c r="O14" s="329">
        <v>0</v>
      </c>
      <c r="P14" s="141">
        <f>O14</f>
        <v>0</v>
      </c>
      <c r="Q14" s="77">
        <f t="shared" ref="Q14:Q16" si="0">$J14*P14</f>
        <v>0</v>
      </c>
      <c r="S14" s="329">
        <v>0</v>
      </c>
      <c r="T14" s="141">
        <f>S14</f>
        <v>0</v>
      </c>
      <c r="U14" s="77">
        <f t="shared" ref="U14:U16" si="1">$J14*T14</f>
        <v>0</v>
      </c>
      <c r="W14" s="329">
        <v>0</v>
      </c>
      <c r="X14" s="141">
        <f>W14</f>
        <v>0</v>
      </c>
      <c r="Y14" s="77">
        <f t="shared" ref="Y14:Y16" si="2">$J14*X14</f>
        <v>0</v>
      </c>
      <c r="AA14" s="329">
        <v>0</v>
      </c>
      <c r="AB14" s="141">
        <f>AA14</f>
        <v>0</v>
      </c>
      <c r="AC14" s="77">
        <f t="shared" ref="AC14:AC16" si="3">$J14*AB14</f>
        <v>0</v>
      </c>
      <c r="AE14" s="329">
        <v>0</v>
      </c>
      <c r="AF14" s="141">
        <f>AE14</f>
        <v>0</v>
      </c>
      <c r="AG14" s="77">
        <f t="shared" ref="AG14:AG16" si="4">$J14*AF14</f>
        <v>0</v>
      </c>
      <c r="AH14" s="374">
        <f t="shared" ref="AH14:AH16" si="5">IF(M14=0,IF((Q14+U14+Y14+AC14+AG14)&gt;0,IF(LEN(AJ14)&lt;6,1,0),0),0)</f>
        <v>0</v>
      </c>
      <c r="AI14" s="12"/>
      <c r="AJ14" s="293"/>
    </row>
    <row r="15" spans="2:52" s="1" customFormat="1" ht="45" customHeight="1" x14ac:dyDescent="0.3">
      <c r="B15" s="74" t="s">
        <v>83</v>
      </c>
      <c r="C15" s="391" t="s">
        <v>38</v>
      </c>
      <c r="D15" s="318">
        <v>152</v>
      </c>
      <c r="E15" s="599" t="s">
        <v>101</v>
      </c>
      <c r="F15" s="599"/>
      <c r="G15" s="599"/>
      <c r="H15" s="599"/>
      <c r="I15" s="600"/>
      <c r="J15" s="75">
        <v>16000</v>
      </c>
      <c r="K15" s="289">
        <v>0</v>
      </c>
      <c r="L15" s="141">
        <f>K15</f>
        <v>0</v>
      </c>
      <c r="M15" s="77">
        <f>J15*L15</f>
        <v>0</v>
      </c>
      <c r="O15" s="329">
        <v>0</v>
      </c>
      <c r="P15" s="141">
        <f>O15</f>
        <v>0</v>
      </c>
      <c r="Q15" s="77">
        <f t="shared" si="0"/>
        <v>0</v>
      </c>
      <c r="S15" s="329">
        <v>0</v>
      </c>
      <c r="T15" s="141">
        <f>S15</f>
        <v>0</v>
      </c>
      <c r="U15" s="77">
        <f t="shared" si="1"/>
        <v>0</v>
      </c>
      <c r="W15" s="329">
        <v>0</v>
      </c>
      <c r="X15" s="141">
        <f>W15</f>
        <v>0</v>
      </c>
      <c r="Y15" s="77">
        <f t="shared" si="2"/>
        <v>0</v>
      </c>
      <c r="AA15" s="329">
        <v>0</v>
      </c>
      <c r="AB15" s="141">
        <f>AA15</f>
        <v>0</v>
      </c>
      <c r="AC15" s="77">
        <f t="shared" si="3"/>
        <v>0</v>
      </c>
      <c r="AE15" s="329">
        <v>0</v>
      </c>
      <c r="AF15" s="141">
        <f>AE15</f>
        <v>0</v>
      </c>
      <c r="AG15" s="77">
        <f t="shared" si="4"/>
        <v>0</v>
      </c>
      <c r="AH15" s="374">
        <f t="shared" si="5"/>
        <v>0</v>
      </c>
      <c r="AI15" s="12"/>
      <c r="AJ15" s="293"/>
    </row>
    <row r="16" spans="2:52" s="1" customFormat="1" ht="45" customHeight="1" thickBot="1" x14ac:dyDescent="0.35">
      <c r="B16" s="74" t="s">
        <v>84</v>
      </c>
      <c r="C16" s="397" t="s">
        <v>38</v>
      </c>
      <c r="D16" s="318">
        <v>152</v>
      </c>
      <c r="E16" s="599" t="s">
        <v>87</v>
      </c>
      <c r="F16" s="599"/>
      <c r="G16" s="599"/>
      <c r="H16" s="599"/>
      <c r="I16" s="600"/>
      <c r="J16" s="75">
        <v>1463</v>
      </c>
      <c r="K16" s="289">
        <v>0</v>
      </c>
      <c r="L16" s="141">
        <f>K16</f>
        <v>0</v>
      </c>
      <c r="M16" s="77">
        <f>J16*L16</f>
        <v>0</v>
      </c>
      <c r="O16" s="329">
        <v>0</v>
      </c>
      <c r="P16" s="141">
        <f>O16</f>
        <v>0</v>
      </c>
      <c r="Q16" s="366">
        <f t="shared" si="0"/>
        <v>0</v>
      </c>
      <c r="S16" s="329">
        <v>0</v>
      </c>
      <c r="T16" s="141">
        <f>S16</f>
        <v>0</v>
      </c>
      <c r="U16" s="366">
        <f t="shared" si="1"/>
        <v>0</v>
      </c>
      <c r="W16" s="329">
        <v>0</v>
      </c>
      <c r="X16" s="141">
        <f>W16</f>
        <v>0</v>
      </c>
      <c r="Y16" s="366">
        <f t="shared" si="2"/>
        <v>0</v>
      </c>
      <c r="AA16" s="329">
        <v>0</v>
      </c>
      <c r="AB16" s="141">
        <f>AA16</f>
        <v>0</v>
      </c>
      <c r="AC16" s="366">
        <f t="shared" si="3"/>
        <v>0</v>
      </c>
      <c r="AE16" s="329">
        <v>0</v>
      </c>
      <c r="AF16" s="141">
        <f>AE16</f>
        <v>0</v>
      </c>
      <c r="AG16" s="366">
        <f t="shared" si="4"/>
        <v>0</v>
      </c>
      <c r="AH16" s="374">
        <f t="shared" si="5"/>
        <v>0</v>
      </c>
      <c r="AI16" s="12"/>
      <c r="AJ16" s="293"/>
    </row>
    <row r="17" spans="2:36" s="1" customFormat="1" ht="19.8" thickBot="1" x14ac:dyDescent="0.4">
      <c r="B17" s="59" t="s">
        <v>30</v>
      </c>
      <c r="C17" s="390"/>
      <c r="D17" s="60"/>
      <c r="E17" s="60"/>
      <c r="F17" s="60"/>
      <c r="G17" s="60"/>
      <c r="H17" s="286"/>
      <c r="I17" s="60"/>
      <c r="J17" s="194"/>
      <c r="K17" s="194"/>
      <c r="L17" s="61">
        <f>H10-M17</f>
        <v>0</v>
      </c>
      <c r="M17" s="62">
        <f>SUM(M13:M16)</f>
        <v>0</v>
      </c>
      <c r="O17" s="344"/>
      <c r="P17" s="78">
        <f>K10-Q17</f>
        <v>0</v>
      </c>
      <c r="Q17" s="62">
        <f>SUM(Q13:Q16)</f>
        <v>0</v>
      </c>
      <c r="S17" s="344"/>
      <c r="T17" s="78">
        <f>O10-U17</f>
        <v>0</v>
      </c>
      <c r="U17" s="62">
        <f>SUM(U13:U16)</f>
        <v>0</v>
      </c>
      <c r="W17" s="344"/>
      <c r="X17" s="78">
        <f>S10-Y17</f>
        <v>0</v>
      </c>
      <c r="Y17" s="62">
        <f>SUM(Y13:Y16)</f>
        <v>0</v>
      </c>
      <c r="AA17" s="344"/>
      <c r="AB17" s="78">
        <f>W10-AC17</f>
        <v>0</v>
      </c>
      <c r="AC17" s="62">
        <f>SUM(AC13:AC16)</f>
        <v>0</v>
      </c>
      <c r="AE17" s="344"/>
      <c r="AF17" s="78">
        <f>AA10-AG17</f>
        <v>0</v>
      </c>
      <c r="AG17" s="62">
        <f>SUM(AG13:AG16)</f>
        <v>0</v>
      </c>
      <c r="AH17" s="374"/>
      <c r="AI17" s="12"/>
      <c r="AJ17" s="11"/>
    </row>
    <row r="18" spans="2:36" s="12" customFormat="1" ht="25.5" hidden="1" customHeight="1" x14ac:dyDescent="0.35">
      <c r="B18" s="241">
        <f>H18+E18</f>
        <v>0</v>
      </c>
      <c r="C18" s="204"/>
      <c r="D18" s="204"/>
      <c r="E18" s="204">
        <f>M13+M14</f>
        <v>0</v>
      </c>
      <c r="F18" s="204"/>
      <c r="G18" s="204"/>
      <c r="H18" s="204">
        <f>M15+M16</f>
        <v>0</v>
      </c>
      <c r="I18" s="205"/>
      <c r="J18" s="277">
        <f>M15+M16</f>
        <v>0</v>
      </c>
      <c r="K18" s="205"/>
      <c r="L18" s="156"/>
      <c r="M18" s="280">
        <f>M13+M14</f>
        <v>0</v>
      </c>
      <c r="O18" s="356">
        <f>Q15+Q16</f>
        <v>0</v>
      </c>
      <c r="P18" s="348"/>
      <c r="Q18" s="280">
        <f>Q13+Q14</f>
        <v>0</v>
      </c>
      <c r="S18" s="356">
        <f>U15+U16</f>
        <v>0</v>
      </c>
      <c r="T18" s="348"/>
      <c r="U18" s="280">
        <f>U13+U14</f>
        <v>0</v>
      </c>
      <c r="W18" s="356">
        <f>Y15+Y16</f>
        <v>0</v>
      </c>
      <c r="X18" s="348"/>
      <c r="Y18" s="280">
        <f>Y13+Y14</f>
        <v>0</v>
      </c>
      <c r="AA18" s="356">
        <f>AC15+AC16</f>
        <v>0</v>
      </c>
      <c r="AB18" s="348"/>
      <c r="AC18" s="280">
        <f>AC13+AC14</f>
        <v>0</v>
      </c>
      <c r="AE18" s="356">
        <f>AG15+AG16</f>
        <v>0</v>
      </c>
      <c r="AF18" s="348"/>
      <c r="AG18" s="280">
        <f>AG13+AG14</f>
        <v>0</v>
      </c>
      <c r="AH18" s="374"/>
      <c r="AJ18" s="11"/>
    </row>
    <row r="19" spans="2:36" s="12" customFormat="1" ht="19.5" hidden="1" customHeight="1" thickBot="1" x14ac:dyDescent="0.4">
      <c r="B19" s="206"/>
      <c r="C19" s="157"/>
      <c r="D19" s="157"/>
      <c r="E19" s="157" t="s">
        <v>127</v>
      </c>
      <c r="F19" s="207"/>
      <c r="G19" s="207"/>
      <c r="H19" s="157" t="s">
        <v>128</v>
      </c>
      <c r="I19" s="208"/>
      <c r="J19" s="157">
        <v>152</v>
      </c>
      <c r="K19" s="157">
        <v>148</v>
      </c>
      <c r="L19" s="157"/>
      <c r="M19" s="158">
        <v>149</v>
      </c>
      <c r="O19" s="349">
        <v>152</v>
      </c>
      <c r="P19" s="157">
        <v>148</v>
      </c>
      <c r="Q19" s="158">
        <v>149</v>
      </c>
      <c r="S19" s="349">
        <v>152</v>
      </c>
      <c r="T19" s="157">
        <v>148</v>
      </c>
      <c r="U19" s="158">
        <v>149</v>
      </c>
      <c r="W19" s="349">
        <v>152</v>
      </c>
      <c r="X19" s="157">
        <v>148</v>
      </c>
      <c r="Y19" s="158">
        <v>149</v>
      </c>
      <c r="AA19" s="349">
        <v>152</v>
      </c>
      <c r="AB19" s="157">
        <v>148</v>
      </c>
      <c r="AC19" s="158">
        <v>149</v>
      </c>
      <c r="AE19" s="349">
        <v>152</v>
      </c>
      <c r="AF19" s="157">
        <v>148</v>
      </c>
      <c r="AG19" s="158">
        <v>149</v>
      </c>
      <c r="AH19" s="374"/>
      <c r="AJ19" s="11"/>
    </row>
    <row r="20" spans="2:36" s="11" customFormat="1" x14ac:dyDescent="0.35">
      <c r="B20" s="201"/>
      <c r="M20" s="203"/>
      <c r="Q20" s="203"/>
      <c r="U20" s="203"/>
      <c r="Y20" s="203"/>
      <c r="AC20" s="203"/>
      <c r="AG20" s="203"/>
      <c r="AH20" s="374"/>
      <c r="AI20" s="12"/>
    </row>
    <row r="21" spans="2:36" s="11" customFormat="1" x14ac:dyDescent="0.35">
      <c r="B21" s="201"/>
      <c r="M21" s="203"/>
      <c r="Q21" s="203"/>
      <c r="U21" s="203"/>
      <c r="Y21" s="203"/>
      <c r="AC21" s="203"/>
      <c r="AG21" s="203"/>
      <c r="AH21" s="374"/>
      <c r="AI21" s="12"/>
    </row>
    <row r="22" spans="2:36" s="11" customFormat="1" x14ac:dyDescent="0.35">
      <c r="B22" s="201"/>
      <c r="M22" s="203"/>
      <c r="Q22" s="203"/>
      <c r="U22" s="203"/>
      <c r="Y22" s="203"/>
      <c r="AC22" s="203"/>
      <c r="AG22" s="203"/>
      <c r="AH22" s="374"/>
      <c r="AI22" s="12"/>
    </row>
    <row r="23" spans="2:36" s="11" customFormat="1" x14ac:dyDescent="0.35">
      <c r="B23" s="201"/>
      <c r="M23" s="203"/>
      <c r="Q23" s="203"/>
      <c r="U23" s="203"/>
      <c r="Y23" s="203"/>
      <c r="AC23" s="203"/>
      <c r="AG23" s="203"/>
      <c r="AH23" s="374"/>
      <c r="AI23" s="12"/>
    </row>
    <row r="24" spans="2:36" s="11" customFormat="1" x14ac:dyDescent="0.35">
      <c r="B24" s="201"/>
      <c r="M24" s="203"/>
      <c r="Q24" s="203"/>
      <c r="U24" s="203"/>
      <c r="Y24" s="203"/>
      <c r="AC24" s="203"/>
      <c r="AG24" s="203"/>
      <c r="AH24" s="374"/>
      <c r="AI24" s="12"/>
    </row>
    <row r="25" spans="2:36" s="11" customFormat="1" x14ac:dyDescent="0.35">
      <c r="B25" s="201"/>
      <c r="M25" s="203"/>
      <c r="Q25" s="203"/>
      <c r="U25" s="203"/>
      <c r="Y25" s="203"/>
      <c r="AC25" s="203"/>
      <c r="AG25" s="203"/>
      <c r="AH25" s="374"/>
      <c r="AI25" s="12"/>
    </row>
    <row r="26" spans="2:36" x14ac:dyDescent="0.35">
      <c r="AH26" s="374"/>
      <c r="AI26" s="12"/>
      <c r="AJ26" s="11"/>
    </row>
    <row r="27" spans="2:36" x14ac:dyDescent="0.35">
      <c r="AH27" s="374"/>
      <c r="AI27" s="12"/>
      <c r="AJ27" s="11"/>
    </row>
    <row r="28" spans="2:36" x14ac:dyDescent="0.35">
      <c r="AH28" s="374"/>
      <c r="AI28" s="12"/>
      <c r="AJ28" s="11"/>
    </row>
    <row r="29" spans="2:36" x14ac:dyDescent="0.35">
      <c r="AH29" s="374"/>
      <c r="AI29" s="12"/>
      <c r="AJ29" s="11"/>
    </row>
    <row r="30" spans="2:36" x14ac:dyDescent="0.35">
      <c r="AH30" s="374"/>
      <c r="AI30" s="12"/>
      <c r="AJ30" s="11"/>
    </row>
    <row r="31" spans="2:36" x14ac:dyDescent="0.35">
      <c r="AH31" s="374"/>
      <c r="AI31" s="12"/>
      <c r="AJ31" s="11"/>
    </row>
    <row r="32" spans="2:36" x14ac:dyDescent="0.35">
      <c r="AH32" s="374"/>
      <c r="AI32" s="12"/>
      <c r="AJ32" s="11"/>
    </row>
    <row r="33" spans="34:36" x14ac:dyDescent="0.35">
      <c r="AH33" s="374"/>
      <c r="AI33" s="12"/>
      <c r="AJ33" s="11"/>
    </row>
    <row r="34" spans="34:36" x14ac:dyDescent="0.35">
      <c r="AJ34" s="11"/>
    </row>
    <row r="35" spans="34:36" x14ac:dyDescent="0.35">
      <c r="AJ35" s="11"/>
    </row>
  </sheetData>
  <sheetProtection algorithmName="SHA-512" hashValue="4fOV8kfAAhmxzxtMS7gSlgEg0ot0iyUNWqh5zaeSAkGMH06Y/F621vPOVsrCxeSeaBwkIUaUZGk5vlQwvx+IIA==" saltValue="1AqEBD5IsNjRlD1V7NgNdA==" spinCount="100000" sheet="1" objects="1" scenarios="1" autoFilter="0"/>
  <mergeCells count="26">
    <mergeCell ref="O2:Q2"/>
    <mergeCell ref="S2:U2"/>
    <mergeCell ref="W2:Y2"/>
    <mergeCell ref="AJ7:AJ11"/>
    <mergeCell ref="O7:O11"/>
    <mergeCell ref="Q7:Q11"/>
    <mergeCell ref="S7:S11"/>
    <mergeCell ref="U7:U11"/>
    <mergeCell ref="W7:W11"/>
    <mergeCell ref="Y7:Y11"/>
    <mergeCell ref="AA2:AC2"/>
    <mergeCell ref="AE2:AG2"/>
    <mergeCell ref="AA7:AA11"/>
    <mergeCell ref="AC7:AC11"/>
    <mergeCell ref="AE7:AE11"/>
    <mergeCell ref="AG7:AG11"/>
    <mergeCell ref="B1:E1"/>
    <mergeCell ref="E13:I13"/>
    <mergeCell ref="B8:I8"/>
    <mergeCell ref="E16:I16"/>
    <mergeCell ref="M7:M11"/>
    <mergeCell ref="J7:J11"/>
    <mergeCell ref="K7:K11"/>
    <mergeCell ref="E14:I14"/>
    <mergeCell ref="E15:I15"/>
    <mergeCell ref="B2:M2"/>
  </mergeCells>
  <conditionalFormatting sqref="E10">
    <cfRule type="cellIs" dxfId="57" priority="43" stopIfTrue="1" operator="lessThan">
      <formula>0</formula>
    </cfRule>
    <cfRule type="cellIs" dxfId="56" priority="44" operator="greaterThan">
      <formula>8000</formula>
    </cfRule>
  </conditionalFormatting>
  <conditionalFormatting sqref="E10">
    <cfRule type="expression" dxfId="55" priority="42">
      <formula>$L$11=1</formula>
    </cfRule>
  </conditionalFormatting>
  <conditionalFormatting sqref="H17:M17 H12:M12">
    <cfRule type="expression" dxfId="54" priority="140" stopIfTrue="1">
      <formula>$M$17&gt;$H$10</formula>
    </cfRule>
  </conditionalFormatting>
  <conditionalFormatting sqref="AI13:AI16">
    <cfRule type="expression" dxfId="53" priority="34">
      <formula>AH13=1</formula>
    </cfRule>
  </conditionalFormatting>
  <conditionalFormatting sqref="O12:Q12">
    <cfRule type="expression" dxfId="52" priority="33">
      <formula>$Q$12&gt;$H$10</formula>
    </cfRule>
    <cfRule type="expression" dxfId="51" priority="13">
      <formula>$Q$12&gt;$M$12</formula>
    </cfRule>
  </conditionalFormatting>
  <conditionalFormatting sqref="S12:U12">
    <cfRule type="expression" dxfId="50" priority="32">
      <formula>$U$12&gt;$H$10</formula>
    </cfRule>
    <cfRule type="expression" dxfId="49" priority="10">
      <formula>$U$12&gt;$M$12</formula>
    </cfRule>
  </conditionalFormatting>
  <conditionalFormatting sqref="W12:Y12">
    <cfRule type="expression" dxfId="48" priority="31">
      <formula>$Y$12&gt;$H$10</formula>
    </cfRule>
    <cfRule type="expression" dxfId="47" priority="7">
      <formula>$Y$12&gt;$M$12</formula>
    </cfRule>
  </conditionalFormatting>
  <conditionalFormatting sqref="Q5">
    <cfRule type="cellIs" dxfId="46" priority="27" operator="lessThan">
      <formula>0</formula>
    </cfRule>
  </conditionalFormatting>
  <conditionalFormatting sqref="Q4">
    <cfRule type="cellIs" dxfId="45" priority="26" operator="lessThan">
      <formula>0</formula>
    </cfRule>
  </conditionalFormatting>
  <conditionalFormatting sqref="U5">
    <cfRule type="cellIs" dxfId="44" priority="21" operator="lessThan">
      <formula>0</formula>
    </cfRule>
  </conditionalFormatting>
  <conditionalFormatting sqref="U4">
    <cfRule type="cellIs" dxfId="43" priority="20" operator="lessThan">
      <formula>0</formula>
    </cfRule>
  </conditionalFormatting>
  <conditionalFormatting sqref="Y5 AG5">
    <cfRule type="cellIs" dxfId="42" priority="19" operator="lessThan">
      <formula>0</formula>
    </cfRule>
  </conditionalFormatting>
  <conditionalFormatting sqref="Y4 AG4">
    <cfRule type="cellIs" dxfId="41" priority="18" operator="lessThan">
      <formula>0</formula>
    </cfRule>
  </conditionalFormatting>
  <conditionalFormatting sqref="AC5">
    <cfRule type="cellIs" dxfId="40" priority="15" operator="lessThan">
      <formula>0</formula>
    </cfRule>
  </conditionalFormatting>
  <conditionalFormatting sqref="AC4">
    <cfRule type="cellIs" dxfId="39" priority="14" operator="lessThan">
      <formula>0</formula>
    </cfRule>
  </conditionalFormatting>
  <conditionalFormatting sqref="O17:Q17">
    <cfRule type="expression" dxfId="38" priority="11">
      <formula>$Q$12&gt;$M$12</formula>
    </cfRule>
    <cfRule type="expression" dxfId="37" priority="12">
      <formula>$Q$12&gt;$H$10</formula>
    </cfRule>
  </conditionalFormatting>
  <conditionalFormatting sqref="S17:U17">
    <cfRule type="expression" dxfId="36" priority="8">
      <formula>$U$12&gt;$M$12</formula>
    </cfRule>
    <cfRule type="expression" dxfId="35" priority="9">
      <formula>$U$12&gt;$H$10</formula>
    </cfRule>
  </conditionalFormatting>
  <conditionalFormatting sqref="W17:Y17">
    <cfRule type="expression" dxfId="34" priority="5">
      <formula>$Y$12&gt;$M$12</formula>
    </cfRule>
    <cfRule type="expression" dxfId="33" priority="6">
      <formula>$Y$12&gt;$H$10</formula>
    </cfRule>
  </conditionalFormatting>
  <conditionalFormatting sqref="AA12:AC12">
    <cfRule type="expression" dxfId="32" priority="4">
      <formula>$AC$12&gt;$M$12</formula>
    </cfRule>
  </conditionalFormatting>
  <conditionalFormatting sqref="AA17:AC17">
    <cfRule type="expression" dxfId="31" priority="3">
      <formula>$AC$12&gt;$M$12</formula>
    </cfRule>
  </conditionalFormatting>
  <conditionalFormatting sqref="AE12:AG12">
    <cfRule type="expression" dxfId="30" priority="2">
      <formula>$AG$12&gt;$M$12</formula>
    </cfRule>
  </conditionalFormatting>
  <conditionalFormatting sqref="AE17:AG17">
    <cfRule type="expression" dxfId="29" priority="1">
      <formula>$AG$12&gt;$M$12</formula>
    </cfRule>
  </conditionalFormatting>
  <dataValidations count="2">
    <dataValidation type="whole" allowBlank="1" showInputMessage="1" showErrorMessage="1" sqref="K13:K16 O13:O16 S13:S16 W13:W16 AA13:AA16 AE13:AE16" xr:uid="{00000000-0002-0000-0600-000001000000}">
      <formula1>0</formula1>
      <formula2>1000</formula2>
    </dataValidation>
    <dataValidation type="whole" allowBlank="1" showInputMessage="1" showErrorMessage="1" sqref="E10" xr:uid="{65B59AD1-DB2A-4FEC-8B77-DCC917B0C189}">
      <formula1>0</formula1>
      <formula2>10000</formula2>
    </dataValidation>
  </dataValidations>
  <hyperlinks>
    <hyperlink ref="B1" location="'Úvodní strana'!A1" display="zpět na hlavní stranu" xr:uid="{00000000-0004-0000-0600-000000000000}"/>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Z35"/>
  <sheetViews>
    <sheetView workbookViewId="0">
      <pane ySplit="3" topLeftCell="A4" activePane="bottomLeft" state="frozen"/>
      <selection activeCell="B12" sqref="B12:P12"/>
      <selection pane="bottomLeft" activeCell="E10" sqref="E10"/>
    </sheetView>
  </sheetViews>
  <sheetFormatPr defaultColWidth="9.109375" defaultRowHeight="15" x14ac:dyDescent="0.35"/>
  <cols>
    <col min="1" max="1" width="1.6640625" style="2" customWidth="1"/>
    <col min="2" max="2" width="7.33203125" style="4" customWidth="1"/>
    <col min="3" max="3" width="4.6640625" style="2" customWidth="1"/>
    <col min="4" max="4" width="6" style="2" hidden="1" customWidth="1"/>
    <col min="5" max="5" width="14.33203125" style="2" customWidth="1"/>
    <col min="6" max="6" width="11.5546875" style="2" customWidth="1"/>
    <col min="7" max="7" width="9.88671875" style="2" customWidth="1"/>
    <col min="8" max="8" width="18.88671875" style="2" hidden="1" customWidth="1"/>
    <col min="9" max="9" width="4.6640625" style="2" customWidth="1"/>
    <col min="10" max="10" width="12.109375" style="2" customWidth="1"/>
    <col min="11" max="11" width="15.33203125" style="2" customWidth="1"/>
    <col min="12" max="12" width="4.5546875" style="11" hidden="1" customWidth="1"/>
    <col min="13" max="13" width="14.6640625" style="3" customWidth="1"/>
    <col min="14" max="14" width="1.6640625" style="2" customWidth="1"/>
    <col min="15" max="15" width="15.33203125" style="2" customWidth="1"/>
    <col min="16" max="16" width="4.5546875" style="11" hidden="1" customWidth="1"/>
    <col min="17" max="17" width="14.6640625" style="3" customWidth="1"/>
    <col min="18" max="18" width="1.6640625" style="2" customWidth="1"/>
    <col min="19" max="19" width="15.33203125" style="2" customWidth="1"/>
    <col min="20" max="20" width="4.5546875" style="11" hidden="1" customWidth="1"/>
    <col min="21" max="21" width="14.6640625" style="3" customWidth="1"/>
    <col min="22" max="22" width="1.6640625" style="2" customWidth="1"/>
    <col min="23" max="23" width="15.33203125" style="2" customWidth="1"/>
    <col min="24" max="24" width="4.5546875" style="11" hidden="1" customWidth="1"/>
    <col min="25" max="25" width="14.6640625" style="3" customWidth="1"/>
    <col min="26" max="26" width="1.6640625" style="2" hidden="1" customWidth="1"/>
    <col min="27" max="27" width="15.33203125" style="2" hidden="1" customWidth="1"/>
    <col min="28" max="28" width="4.5546875" style="11" hidden="1" customWidth="1"/>
    <col min="29" max="29" width="14.6640625" style="3" hidden="1" customWidth="1"/>
    <col min="30" max="30" width="1.6640625" style="2" hidden="1" customWidth="1"/>
    <col min="31" max="31" width="15.33203125" style="2" hidden="1" customWidth="1"/>
    <col min="32" max="32" width="4.5546875" style="11" hidden="1" customWidth="1"/>
    <col min="33" max="33" width="14.6640625" style="3" hidden="1" customWidth="1"/>
    <col min="34" max="34" width="1.6640625" style="371" customWidth="1"/>
    <col min="35" max="35" width="1.6640625" style="11" customWidth="1"/>
    <col min="36" max="36" width="130.6640625" style="2" customWidth="1"/>
    <col min="37" max="16384" width="9.109375" style="2"/>
  </cols>
  <sheetData>
    <row r="1" spans="2:52" ht="17.399999999999999" thickBot="1" x14ac:dyDescent="0.45">
      <c r="B1" s="499" t="s">
        <v>15</v>
      </c>
      <c r="C1" s="499"/>
      <c r="D1" s="499"/>
      <c r="E1" s="499"/>
    </row>
    <row r="2" spans="2:52" ht="27.75" customHeight="1" thickBot="1" x14ac:dyDescent="0.4">
      <c r="B2" s="523" t="s">
        <v>115</v>
      </c>
      <c r="C2" s="524"/>
      <c r="D2" s="524"/>
      <c r="E2" s="524"/>
      <c r="F2" s="524"/>
      <c r="G2" s="524"/>
      <c r="H2" s="524"/>
      <c r="I2" s="524"/>
      <c r="J2" s="524"/>
      <c r="K2" s="524"/>
      <c r="L2" s="524"/>
      <c r="M2" s="525"/>
      <c r="N2" s="11"/>
      <c r="O2" s="520" t="s">
        <v>116</v>
      </c>
      <c r="P2" s="521"/>
      <c r="Q2" s="522"/>
      <c r="R2" s="11"/>
      <c r="S2" s="520" t="s">
        <v>117</v>
      </c>
      <c r="T2" s="521"/>
      <c r="U2" s="522"/>
      <c r="V2" s="11"/>
      <c r="W2" s="520" t="s">
        <v>118</v>
      </c>
      <c r="X2" s="521"/>
      <c r="Y2" s="522"/>
      <c r="Z2" s="11"/>
      <c r="AA2" s="520" t="s">
        <v>148</v>
      </c>
      <c r="AB2" s="521"/>
      <c r="AC2" s="522"/>
      <c r="AD2" s="11"/>
      <c r="AE2" s="520" t="s">
        <v>149</v>
      </c>
      <c r="AF2" s="521"/>
      <c r="AG2" s="522"/>
    </row>
    <row r="3" spans="2:52" ht="6.75" hidden="1" customHeight="1" thickBot="1" x14ac:dyDescent="0.45">
      <c r="B3" s="317"/>
      <c r="J3" s="11"/>
      <c r="L3" s="2"/>
      <c r="M3" s="11"/>
      <c r="N3" s="3"/>
      <c r="O3" s="11"/>
      <c r="P3" s="2"/>
      <c r="Q3" s="2"/>
      <c r="S3" s="11"/>
      <c r="T3" s="2"/>
      <c r="U3" s="11"/>
      <c r="V3" s="3"/>
      <c r="W3" s="11"/>
      <c r="X3" s="2"/>
      <c r="Y3" s="2"/>
      <c r="AA3" s="11"/>
      <c r="AB3" s="2"/>
      <c r="AC3" s="11"/>
      <c r="AD3" s="3"/>
      <c r="AE3" s="11"/>
      <c r="AF3" s="2"/>
      <c r="AG3" s="2"/>
      <c r="AK3" s="11"/>
      <c r="AL3" s="3"/>
      <c r="AM3" s="11"/>
      <c r="AQ3" s="11"/>
      <c r="AS3" s="11"/>
      <c r="AT3" s="3"/>
      <c r="AU3" s="11"/>
      <c r="AY3" s="11"/>
      <c r="AZ3" s="11"/>
    </row>
    <row r="4" spans="2:52" s="1" customFormat="1" ht="20.25" customHeight="1" x14ac:dyDescent="0.3">
      <c r="B4" s="358"/>
      <c r="J4" s="12"/>
      <c r="M4" s="12"/>
      <c r="N4" s="359"/>
      <c r="O4" s="376" t="s">
        <v>125</v>
      </c>
      <c r="P4" s="377"/>
      <c r="Q4" s="378">
        <f>IF(Q12&gt;0,$E18-Q18,0)</f>
        <v>0</v>
      </c>
      <c r="R4" s="12"/>
      <c r="S4" s="376" t="s">
        <v>125</v>
      </c>
      <c r="T4" s="377"/>
      <c r="U4" s="378">
        <f>IF(U12&gt;0,$E18-U18,0)</f>
        <v>0</v>
      </c>
      <c r="W4" s="376" t="s">
        <v>125</v>
      </c>
      <c r="X4" s="377"/>
      <c r="Y4" s="378">
        <f>IF(Y12&gt;0,$E18-Y18,0)</f>
        <v>0</v>
      </c>
      <c r="Z4" s="12"/>
      <c r="AA4" s="376" t="s">
        <v>125</v>
      </c>
      <c r="AB4" s="377"/>
      <c r="AC4" s="378">
        <f>IF(AC12&gt;0,$E18-AC18,0)</f>
        <v>0</v>
      </c>
      <c r="AE4" s="376" t="s">
        <v>125</v>
      </c>
      <c r="AF4" s="377"/>
      <c r="AG4" s="378">
        <f>IF(AG12&gt;0,$E18-AG18,0)</f>
        <v>0</v>
      </c>
      <c r="AH4" s="374"/>
      <c r="AJ4" s="12"/>
      <c r="AK4" s="359"/>
      <c r="AL4" s="12"/>
      <c r="AP4" s="12"/>
      <c r="AQ4" s="12"/>
    </row>
    <row r="5" spans="2:52" s="1" customFormat="1" ht="21.75" customHeight="1" thickBot="1" x14ac:dyDescent="0.35">
      <c r="B5" s="358"/>
      <c r="J5" s="12"/>
      <c r="M5" s="12"/>
      <c r="N5" s="359"/>
      <c r="O5" s="379" t="s">
        <v>126</v>
      </c>
      <c r="P5" s="380"/>
      <c r="Q5" s="381">
        <f>IF(Q12&gt;0,$H18-O18,0)</f>
        <v>0</v>
      </c>
      <c r="R5" s="12"/>
      <c r="S5" s="379" t="s">
        <v>126</v>
      </c>
      <c r="T5" s="380"/>
      <c r="U5" s="381">
        <f>IF(U12&gt;0,$H18-S18,0)</f>
        <v>0</v>
      </c>
      <c r="W5" s="379" t="s">
        <v>126</v>
      </c>
      <c r="X5" s="380"/>
      <c r="Y5" s="381">
        <f>IF(Y12&gt;0,$H18-W18,0)</f>
        <v>0</v>
      </c>
      <c r="Z5" s="12"/>
      <c r="AA5" s="379" t="s">
        <v>126</v>
      </c>
      <c r="AB5" s="380"/>
      <c r="AC5" s="381">
        <f>IF(AC12&gt;0,$H18-AA18,0)</f>
        <v>0</v>
      </c>
      <c r="AE5" s="379" t="s">
        <v>126</v>
      </c>
      <c r="AF5" s="380"/>
      <c r="AG5" s="381">
        <f>IF(AG12&gt;0,$H18-AE18,0)</f>
        <v>0</v>
      </c>
      <c r="AH5" s="374"/>
      <c r="AJ5" s="12"/>
      <c r="AK5" s="359"/>
      <c r="AL5" s="12"/>
      <c r="AP5" s="12"/>
      <c r="AQ5" s="12"/>
    </row>
    <row r="6" spans="2:52" ht="6.75" customHeight="1" thickBot="1" x14ac:dyDescent="0.45">
      <c r="B6" s="317"/>
      <c r="J6" s="11"/>
      <c r="L6" s="2"/>
      <c r="M6" s="11"/>
      <c r="N6" s="3"/>
      <c r="O6" s="11"/>
      <c r="P6" s="2"/>
      <c r="Q6" s="2"/>
      <c r="S6" s="11"/>
      <c r="T6" s="2"/>
      <c r="U6" s="11"/>
      <c r="V6" s="3"/>
      <c r="W6" s="11"/>
      <c r="X6" s="2"/>
      <c r="Y6" s="2"/>
      <c r="AA6" s="11"/>
      <c r="AB6" s="2"/>
      <c r="AC6" s="11"/>
      <c r="AD6" s="3"/>
      <c r="AE6" s="11"/>
      <c r="AF6" s="2"/>
      <c r="AG6" s="2"/>
      <c r="AK6" s="11"/>
      <c r="AL6" s="3"/>
      <c r="AM6" s="11"/>
      <c r="AQ6" s="11"/>
      <c r="AS6" s="11"/>
      <c r="AT6" s="3"/>
      <c r="AU6" s="11"/>
      <c r="AY6" s="11"/>
      <c r="AZ6" s="11"/>
    </row>
    <row r="7" spans="2:52" ht="9.75" customHeight="1" x14ac:dyDescent="0.35">
      <c r="B7" s="5"/>
      <c r="C7" s="7"/>
      <c r="D7" s="7"/>
      <c r="E7" s="7"/>
      <c r="F7" s="7"/>
      <c r="G7" s="7"/>
      <c r="H7" s="7"/>
      <c r="I7" s="7"/>
      <c r="J7" s="617" t="s">
        <v>6</v>
      </c>
      <c r="K7" s="626" t="s">
        <v>8</v>
      </c>
      <c r="L7" s="252">
        <v>250000</v>
      </c>
      <c r="M7" s="629" t="s">
        <v>7</v>
      </c>
      <c r="O7" s="626" t="s">
        <v>8</v>
      </c>
      <c r="P7" s="252">
        <v>250000</v>
      </c>
      <c r="Q7" s="629" t="s">
        <v>7</v>
      </c>
      <c r="S7" s="626" t="s">
        <v>8</v>
      </c>
      <c r="T7" s="252">
        <v>250000</v>
      </c>
      <c r="U7" s="629" t="s">
        <v>7</v>
      </c>
      <c r="W7" s="626" t="s">
        <v>8</v>
      </c>
      <c r="X7" s="252">
        <v>250000</v>
      </c>
      <c r="Y7" s="629" t="s">
        <v>7</v>
      </c>
      <c r="AA7" s="626" t="s">
        <v>8</v>
      </c>
      <c r="AB7" s="252">
        <v>250000</v>
      </c>
      <c r="AC7" s="629" t="s">
        <v>7</v>
      </c>
      <c r="AE7" s="626" t="s">
        <v>8</v>
      </c>
      <c r="AF7" s="252">
        <v>250000</v>
      </c>
      <c r="AG7" s="629" t="s">
        <v>7</v>
      </c>
      <c r="AJ7" s="623" t="s">
        <v>123</v>
      </c>
    </row>
    <row r="8" spans="2:52" s="165" customFormat="1" ht="25.5" customHeight="1" x14ac:dyDescent="0.35">
      <c r="B8" s="620" t="s">
        <v>21</v>
      </c>
      <c r="C8" s="621"/>
      <c r="D8" s="621"/>
      <c r="E8" s="621"/>
      <c r="F8" s="621"/>
      <c r="G8" s="621"/>
      <c r="H8" s="621"/>
      <c r="I8" s="622"/>
      <c r="J8" s="618"/>
      <c r="K8" s="627"/>
      <c r="L8" s="253">
        <v>2500</v>
      </c>
      <c r="M8" s="630"/>
      <c r="O8" s="627"/>
      <c r="P8" s="253">
        <v>2500</v>
      </c>
      <c r="Q8" s="630"/>
      <c r="S8" s="627"/>
      <c r="T8" s="253">
        <v>2500</v>
      </c>
      <c r="U8" s="630"/>
      <c r="W8" s="627"/>
      <c r="X8" s="253">
        <v>2500</v>
      </c>
      <c r="Y8" s="630"/>
      <c r="AA8" s="627"/>
      <c r="AB8" s="253">
        <v>2500</v>
      </c>
      <c r="AC8" s="630"/>
      <c r="AE8" s="627"/>
      <c r="AF8" s="253">
        <v>2500</v>
      </c>
      <c r="AG8" s="630"/>
      <c r="AH8" s="371"/>
      <c r="AI8" s="11"/>
      <c r="AJ8" s="624"/>
    </row>
    <row r="9" spans="2:52" ht="41.25" customHeight="1" x14ac:dyDescent="0.4">
      <c r="B9" s="6"/>
      <c r="C9" s="236"/>
      <c r="D9" s="236"/>
      <c r="E9" s="140" t="s">
        <v>108</v>
      </c>
      <c r="F9" s="112"/>
      <c r="G9" s="112"/>
      <c r="H9" s="140" t="s">
        <v>5</v>
      </c>
      <c r="I9" s="8"/>
      <c r="J9" s="618"/>
      <c r="K9" s="627"/>
      <c r="L9" s="237"/>
      <c r="M9" s="630"/>
      <c r="O9" s="627"/>
      <c r="P9" s="237"/>
      <c r="Q9" s="630"/>
      <c r="S9" s="627"/>
      <c r="T9" s="237"/>
      <c r="U9" s="630"/>
      <c r="W9" s="627"/>
      <c r="X9" s="237"/>
      <c r="Y9" s="630"/>
      <c r="AA9" s="627"/>
      <c r="AB9" s="237"/>
      <c r="AC9" s="630"/>
      <c r="AE9" s="627"/>
      <c r="AF9" s="237"/>
      <c r="AG9" s="630"/>
      <c r="AJ9" s="624"/>
    </row>
    <row r="10" spans="2:52" s="1" customFormat="1" ht="28.5" customHeight="1" x14ac:dyDescent="0.4">
      <c r="B10" s="6"/>
      <c r="C10" s="236"/>
      <c r="D10" s="236"/>
      <c r="E10" s="175">
        <v>0</v>
      </c>
      <c r="F10" s="112"/>
      <c r="G10" s="112"/>
      <c r="H10" s="132">
        <f>L11</f>
        <v>0</v>
      </c>
      <c r="I10" s="9"/>
      <c r="J10" s="618"/>
      <c r="K10" s="627"/>
      <c r="L10" s="52">
        <f>IF((E10=0),IF(M17&gt;0,1,0),0)</f>
        <v>0</v>
      </c>
      <c r="M10" s="630"/>
      <c r="O10" s="627"/>
      <c r="P10" s="52">
        <f>IF((H10=0),IF(Q17&gt;0,1,0),0)</f>
        <v>0</v>
      </c>
      <c r="Q10" s="630"/>
      <c r="S10" s="627"/>
      <c r="T10" s="52">
        <f>IF((K10=0),IF(U17&gt;0,1,0),0)</f>
        <v>0</v>
      </c>
      <c r="U10" s="630"/>
      <c r="W10" s="627"/>
      <c r="X10" s="52">
        <f>IF((O10=0),IF(Y17&gt;0,1,0),0)</f>
        <v>0</v>
      </c>
      <c r="Y10" s="630"/>
      <c r="AA10" s="627"/>
      <c r="AB10" s="52">
        <f>IF((S10=0),IF(AC17&gt;0,1,0),0)</f>
        <v>0</v>
      </c>
      <c r="AC10" s="630"/>
      <c r="AE10" s="627"/>
      <c r="AF10" s="52">
        <f>IF((W10=0),IF(AG17&gt;0,1,0),0)</f>
        <v>0</v>
      </c>
      <c r="AG10" s="630"/>
      <c r="AH10" s="374"/>
      <c r="AI10" s="12"/>
      <c r="AJ10" s="624"/>
    </row>
    <row r="11" spans="2:52" s="1" customFormat="1" ht="18" customHeight="1" thickBot="1" x14ac:dyDescent="0.35">
      <c r="B11" s="6"/>
      <c r="C11" s="10"/>
      <c r="D11" s="10"/>
      <c r="E11" s="10"/>
      <c r="F11" s="10"/>
      <c r="G11" s="10"/>
      <c r="H11" s="10"/>
      <c r="I11" s="9"/>
      <c r="J11" s="619"/>
      <c r="K11" s="628"/>
      <c r="L11" s="166">
        <f>IF(E10&gt;0,L7+E10*L8,0)</f>
        <v>0</v>
      </c>
      <c r="M11" s="631"/>
      <c r="O11" s="628"/>
      <c r="P11" s="166">
        <f>IF(H10&gt;0,P7+H10*P8,0)</f>
        <v>0</v>
      </c>
      <c r="Q11" s="631"/>
      <c r="S11" s="628"/>
      <c r="T11" s="166">
        <f>IF(K10&gt;0,T7+K10*T8,0)</f>
        <v>0</v>
      </c>
      <c r="U11" s="631"/>
      <c r="W11" s="628"/>
      <c r="X11" s="166">
        <f>IF(O10&gt;0,X7+O10*X8,0)</f>
        <v>0</v>
      </c>
      <c r="Y11" s="631"/>
      <c r="AA11" s="628"/>
      <c r="AB11" s="166">
        <f>IF(S10&gt;0,AB7+S10*AB8,0)</f>
        <v>0</v>
      </c>
      <c r="AC11" s="631"/>
      <c r="AE11" s="628"/>
      <c r="AF11" s="166">
        <f>IF(W10&gt;0,AF7+W10*AF8,0)</f>
        <v>0</v>
      </c>
      <c r="AG11" s="631"/>
      <c r="AH11" s="374"/>
      <c r="AI11" s="12"/>
      <c r="AJ11" s="625"/>
    </row>
    <row r="12" spans="2:52" s="1" customFormat="1" ht="19.8" thickBot="1" x14ac:dyDescent="0.35">
      <c r="B12" s="269" t="s">
        <v>31</v>
      </c>
      <c r="C12" s="270"/>
      <c r="D12" s="270"/>
      <c r="E12" s="270"/>
      <c r="F12" s="270"/>
      <c r="G12" s="270"/>
      <c r="H12" s="287"/>
      <c r="I12" s="270"/>
      <c r="J12" s="195"/>
      <c r="K12" s="195"/>
      <c r="L12" s="67">
        <f>L17</f>
        <v>0</v>
      </c>
      <c r="M12" s="66">
        <f>M17</f>
        <v>0</v>
      </c>
      <c r="O12" s="345"/>
      <c r="P12" s="67">
        <f>P17</f>
        <v>0</v>
      </c>
      <c r="Q12" s="367">
        <f>Q17</f>
        <v>0</v>
      </c>
      <c r="S12" s="345"/>
      <c r="T12" s="67">
        <f>T17</f>
        <v>0</v>
      </c>
      <c r="U12" s="66">
        <f>U17</f>
        <v>0</v>
      </c>
      <c r="W12" s="345"/>
      <c r="X12" s="67">
        <f>X17</f>
        <v>0</v>
      </c>
      <c r="Y12" s="66">
        <f>Y17</f>
        <v>0</v>
      </c>
      <c r="AA12" s="345"/>
      <c r="AB12" s="67">
        <f>AB17</f>
        <v>0</v>
      </c>
      <c r="AC12" s="66">
        <f>AC17</f>
        <v>0</v>
      </c>
      <c r="AE12" s="345"/>
      <c r="AF12" s="67">
        <f>AF17</f>
        <v>0</v>
      </c>
      <c r="AG12" s="66">
        <f>AG17</f>
        <v>0</v>
      </c>
      <c r="AH12" s="374"/>
      <c r="AI12" s="12"/>
    </row>
    <row r="13" spans="2:52" s="1" customFormat="1" ht="45" customHeight="1" x14ac:dyDescent="0.3">
      <c r="B13" s="55" t="s">
        <v>88</v>
      </c>
      <c r="C13" s="394" t="s">
        <v>42</v>
      </c>
      <c r="D13" s="320">
        <v>149</v>
      </c>
      <c r="E13" s="613" t="s">
        <v>92</v>
      </c>
      <c r="F13" s="613"/>
      <c r="G13" s="613"/>
      <c r="H13" s="613"/>
      <c r="I13" s="614"/>
      <c r="J13" s="56">
        <v>3925</v>
      </c>
      <c r="K13" s="288">
        <v>0</v>
      </c>
      <c r="L13" s="142">
        <f>K13</f>
        <v>0</v>
      </c>
      <c r="M13" s="53">
        <f>J13*L13</f>
        <v>0</v>
      </c>
      <c r="O13" s="255">
        <v>0</v>
      </c>
      <c r="P13" s="142">
        <f>O13</f>
        <v>0</v>
      </c>
      <c r="Q13" s="53">
        <f>$J13*P13</f>
        <v>0</v>
      </c>
      <c r="S13" s="255">
        <v>0</v>
      </c>
      <c r="T13" s="142">
        <f>S13</f>
        <v>0</v>
      </c>
      <c r="U13" s="53">
        <f>$J13*T13</f>
        <v>0</v>
      </c>
      <c r="W13" s="255">
        <v>0</v>
      </c>
      <c r="X13" s="142">
        <f>W13</f>
        <v>0</v>
      </c>
      <c r="Y13" s="53">
        <f>$J13*X13</f>
        <v>0</v>
      </c>
      <c r="AA13" s="255">
        <v>0</v>
      </c>
      <c r="AB13" s="142">
        <f>AA13</f>
        <v>0</v>
      </c>
      <c r="AC13" s="53">
        <f>$J13*AB13</f>
        <v>0</v>
      </c>
      <c r="AE13" s="255">
        <v>0</v>
      </c>
      <c r="AF13" s="142">
        <f>AE13</f>
        <v>0</v>
      </c>
      <c r="AG13" s="53">
        <f>$J13*AF13</f>
        <v>0</v>
      </c>
      <c r="AH13" s="374">
        <f>IF(M13=0,IF((Q13+U13+Y13+AC13+AG13)&gt;0,IF(LEN(AJ13)&lt;6,1,0),0),0)</f>
        <v>0</v>
      </c>
      <c r="AI13" s="12"/>
      <c r="AJ13" s="293"/>
    </row>
    <row r="14" spans="2:52" s="1" customFormat="1" ht="45" customHeight="1" x14ac:dyDescent="0.3">
      <c r="B14" s="57" t="s">
        <v>89</v>
      </c>
      <c r="C14" s="393" t="s">
        <v>42</v>
      </c>
      <c r="D14" s="320">
        <v>149</v>
      </c>
      <c r="E14" s="615" t="s">
        <v>93</v>
      </c>
      <c r="F14" s="615"/>
      <c r="G14" s="615"/>
      <c r="H14" s="615"/>
      <c r="I14" s="616"/>
      <c r="J14" s="58">
        <v>3925</v>
      </c>
      <c r="K14" s="289">
        <v>0</v>
      </c>
      <c r="L14" s="142">
        <f>K14</f>
        <v>0</v>
      </c>
      <c r="M14" s="54">
        <f>J14*L14</f>
        <v>0</v>
      </c>
      <c r="O14" s="329">
        <v>0</v>
      </c>
      <c r="P14" s="142">
        <f>O14</f>
        <v>0</v>
      </c>
      <c r="Q14" s="54">
        <f t="shared" ref="Q14:Q16" si="0">$J14*P14</f>
        <v>0</v>
      </c>
      <c r="S14" s="329">
        <v>0</v>
      </c>
      <c r="T14" s="142">
        <f>S14</f>
        <v>0</v>
      </c>
      <c r="U14" s="54">
        <f t="shared" ref="U14:U16" si="1">$J14*T14</f>
        <v>0</v>
      </c>
      <c r="W14" s="329">
        <v>0</v>
      </c>
      <c r="X14" s="142">
        <f>W14</f>
        <v>0</v>
      </c>
      <c r="Y14" s="54">
        <f t="shared" ref="Y14:Y16" si="2">$J14*X14</f>
        <v>0</v>
      </c>
      <c r="AA14" s="329">
        <v>0</v>
      </c>
      <c r="AB14" s="142">
        <f>AA14</f>
        <v>0</v>
      </c>
      <c r="AC14" s="54">
        <f t="shared" ref="AC14:AC16" si="3">$J14*AB14</f>
        <v>0</v>
      </c>
      <c r="AE14" s="329">
        <v>0</v>
      </c>
      <c r="AF14" s="142">
        <f>AE14</f>
        <v>0</v>
      </c>
      <c r="AG14" s="54">
        <f t="shared" ref="AG14:AG16" si="4">$J14*AF14</f>
        <v>0</v>
      </c>
      <c r="AH14" s="374">
        <f t="shared" ref="AH14:AH16" si="5">IF(M14=0,IF((Q14+U14+Y14+AC14+AG14)&gt;0,IF(LEN(AJ14)&lt;6,1,0),0),0)</f>
        <v>0</v>
      </c>
      <c r="AI14" s="12"/>
      <c r="AJ14" s="293"/>
    </row>
    <row r="15" spans="2:52" s="1" customFormat="1" ht="45" customHeight="1" x14ac:dyDescent="0.3">
      <c r="B15" s="57" t="s">
        <v>90</v>
      </c>
      <c r="C15" s="393" t="s">
        <v>38</v>
      </c>
      <c r="D15" s="318">
        <v>152</v>
      </c>
      <c r="E15" s="615" t="s">
        <v>99</v>
      </c>
      <c r="F15" s="615"/>
      <c r="G15" s="615"/>
      <c r="H15" s="615"/>
      <c r="I15" s="616"/>
      <c r="J15" s="58">
        <v>32000</v>
      </c>
      <c r="K15" s="289">
        <v>0</v>
      </c>
      <c r="L15" s="142">
        <f>K15</f>
        <v>0</v>
      </c>
      <c r="M15" s="54">
        <f>J15*L15</f>
        <v>0</v>
      </c>
      <c r="O15" s="329">
        <v>0</v>
      </c>
      <c r="P15" s="142">
        <f>O15</f>
        <v>0</v>
      </c>
      <c r="Q15" s="54">
        <f t="shared" si="0"/>
        <v>0</v>
      </c>
      <c r="S15" s="329">
        <v>0</v>
      </c>
      <c r="T15" s="142">
        <f>S15</f>
        <v>0</v>
      </c>
      <c r="U15" s="54">
        <f t="shared" si="1"/>
        <v>0</v>
      </c>
      <c r="W15" s="329">
        <v>0</v>
      </c>
      <c r="X15" s="142">
        <f>W15</f>
        <v>0</v>
      </c>
      <c r="Y15" s="54">
        <f t="shared" si="2"/>
        <v>0</v>
      </c>
      <c r="AA15" s="329">
        <v>0</v>
      </c>
      <c r="AB15" s="142">
        <f>AA15</f>
        <v>0</v>
      </c>
      <c r="AC15" s="54">
        <f t="shared" si="3"/>
        <v>0</v>
      </c>
      <c r="AE15" s="329">
        <v>0</v>
      </c>
      <c r="AF15" s="142">
        <f>AE15</f>
        <v>0</v>
      </c>
      <c r="AG15" s="54">
        <f t="shared" si="4"/>
        <v>0</v>
      </c>
      <c r="AH15" s="374">
        <f t="shared" si="5"/>
        <v>0</v>
      </c>
      <c r="AI15" s="12"/>
      <c r="AJ15" s="293"/>
    </row>
    <row r="16" spans="2:52" s="1" customFormat="1" ht="45" customHeight="1" thickBot="1" x14ac:dyDescent="0.35">
      <c r="B16" s="57" t="s">
        <v>91</v>
      </c>
      <c r="C16" s="395" t="s">
        <v>38</v>
      </c>
      <c r="D16" s="318">
        <v>152</v>
      </c>
      <c r="E16" s="615" t="s">
        <v>94</v>
      </c>
      <c r="F16" s="615"/>
      <c r="G16" s="615"/>
      <c r="H16" s="615"/>
      <c r="I16" s="616"/>
      <c r="J16" s="58">
        <v>1463</v>
      </c>
      <c r="K16" s="289">
        <v>0</v>
      </c>
      <c r="L16" s="142">
        <f>K16</f>
        <v>0</v>
      </c>
      <c r="M16" s="54">
        <f>J16*L16</f>
        <v>0</v>
      </c>
      <c r="O16" s="329">
        <v>0</v>
      </c>
      <c r="P16" s="142">
        <f>O16</f>
        <v>0</v>
      </c>
      <c r="Q16" s="368">
        <f t="shared" si="0"/>
        <v>0</v>
      </c>
      <c r="S16" s="329">
        <v>0</v>
      </c>
      <c r="T16" s="142">
        <f>S16</f>
        <v>0</v>
      </c>
      <c r="U16" s="368">
        <f t="shared" si="1"/>
        <v>0</v>
      </c>
      <c r="W16" s="329">
        <v>0</v>
      </c>
      <c r="X16" s="142">
        <f>W16</f>
        <v>0</v>
      </c>
      <c r="Y16" s="368">
        <f t="shared" si="2"/>
        <v>0</v>
      </c>
      <c r="AA16" s="329">
        <v>0</v>
      </c>
      <c r="AB16" s="142">
        <f>AA16</f>
        <v>0</v>
      </c>
      <c r="AC16" s="368">
        <f t="shared" si="3"/>
        <v>0</v>
      </c>
      <c r="AE16" s="329">
        <v>0</v>
      </c>
      <c r="AF16" s="142">
        <f>AE16</f>
        <v>0</v>
      </c>
      <c r="AG16" s="368">
        <f t="shared" si="4"/>
        <v>0</v>
      </c>
      <c r="AH16" s="374">
        <f t="shared" si="5"/>
        <v>0</v>
      </c>
      <c r="AI16" s="12"/>
      <c r="AJ16" s="293"/>
    </row>
    <row r="17" spans="2:36" s="1" customFormat="1" ht="19.8" thickBot="1" x14ac:dyDescent="0.4">
      <c r="B17" s="63" t="s">
        <v>31</v>
      </c>
      <c r="C17" s="392"/>
      <c r="D17" s="64"/>
      <c r="E17" s="64"/>
      <c r="F17" s="64"/>
      <c r="G17" s="64"/>
      <c r="H17" s="287"/>
      <c r="I17" s="64"/>
      <c r="J17" s="195"/>
      <c r="K17" s="195"/>
      <c r="L17" s="65">
        <f>H10-M17</f>
        <v>0</v>
      </c>
      <c r="M17" s="66">
        <f>SUM(M13:M16)</f>
        <v>0</v>
      </c>
      <c r="O17" s="345"/>
      <c r="P17" s="67">
        <f>K10-Q17</f>
        <v>0</v>
      </c>
      <c r="Q17" s="66">
        <f>SUM(Q13:Q16)</f>
        <v>0</v>
      </c>
      <c r="S17" s="345"/>
      <c r="T17" s="67">
        <f>O10-U17</f>
        <v>0</v>
      </c>
      <c r="U17" s="66">
        <f>SUM(U13:U16)</f>
        <v>0</v>
      </c>
      <c r="W17" s="345"/>
      <c r="X17" s="67">
        <f>S10-Y17</f>
        <v>0</v>
      </c>
      <c r="Y17" s="66">
        <f>SUM(Y13:Y16)</f>
        <v>0</v>
      </c>
      <c r="AA17" s="345"/>
      <c r="AB17" s="67">
        <f>W10-AC17</f>
        <v>0</v>
      </c>
      <c r="AC17" s="66">
        <f>SUM(AC13:AC16)</f>
        <v>0</v>
      </c>
      <c r="AE17" s="345"/>
      <c r="AF17" s="67">
        <f>AA10-AG17</f>
        <v>0</v>
      </c>
      <c r="AG17" s="66">
        <f>SUM(AG13:AG16)</f>
        <v>0</v>
      </c>
      <c r="AH17" s="374"/>
      <c r="AI17" s="12"/>
      <c r="AJ17" s="11"/>
    </row>
    <row r="18" spans="2:36" s="1" customFormat="1" ht="22.5" hidden="1" customHeight="1" x14ac:dyDescent="0.35">
      <c r="B18" s="238">
        <f>H18+E18</f>
        <v>0</v>
      </c>
      <c r="C18" s="196"/>
      <c r="D18" s="196"/>
      <c r="E18" s="196">
        <f>M13+M14</f>
        <v>0</v>
      </c>
      <c r="F18" s="196"/>
      <c r="G18" s="196"/>
      <c r="H18" s="196">
        <f>M15+M16</f>
        <v>0</v>
      </c>
      <c r="I18" s="196"/>
      <c r="J18" s="278">
        <f>M15+M16</f>
        <v>0</v>
      </c>
      <c r="K18" s="197"/>
      <c r="L18" s="147"/>
      <c r="M18" s="279">
        <f>M13+M14</f>
        <v>0</v>
      </c>
      <c r="O18" s="357">
        <f>Q15+Q16</f>
        <v>0</v>
      </c>
      <c r="P18" s="147"/>
      <c r="Q18" s="279">
        <f>Q13+Q14</f>
        <v>0</v>
      </c>
      <c r="S18" s="357">
        <f>U15+U16</f>
        <v>0</v>
      </c>
      <c r="T18" s="147"/>
      <c r="U18" s="279">
        <f>U13+U14</f>
        <v>0</v>
      </c>
      <c r="W18" s="357">
        <f>Y15+Y16</f>
        <v>0</v>
      </c>
      <c r="X18" s="147"/>
      <c r="Y18" s="279">
        <f>Y13+Y14</f>
        <v>0</v>
      </c>
      <c r="AA18" s="357">
        <f>AC15+AC16</f>
        <v>0</v>
      </c>
      <c r="AB18" s="147"/>
      <c r="AC18" s="279">
        <f>AC13+AC14</f>
        <v>0</v>
      </c>
      <c r="AE18" s="357">
        <f>AG15+AG16</f>
        <v>0</v>
      </c>
      <c r="AF18" s="147"/>
      <c r="AG18" s="279">
        <f>AG13+AG14</f>
        <v>0</v>
      </c>
      <c r="AH18" s="374"/>
      <c r="AI18" s="12"/>
      <c r="AJ18" s="11"/>
    </row>
    <row r="19" spans="2:36" s="1" customFormat="1" ht="27.75" hidden="1" customHeight="1" thickBot="1" x14ac:dyDescent="0.4">
      <c r="B19" s="198"/>
      <c r="C19" s="148"/>
      <c r="D19" s="148"/>
      <c r="E19" s="369" t="s">
        <v>127</v>
      </c>
      <c r="F19" s="199"/>
      <c r="G19" s="199"/>
      <c r="H19" s="148" t="s">
        <v>128</v>
      </c>
      <c r="I19" s="200"/>
      <c r="J19" s="148">
        <v>152</v>
      </c>
      <c r="K19" s="148">
        <v>148</v>
      </c>
      <c r="L19" s="148"/>
      <c r="M19" s="149">
        <v>149</v>
      </c>
      <c r="O19" s="346">
        <v>152</v>
      </c>
      <c r="P19" s="148">
        <v>148</v>
      </c>
      <c r="Q19" s="149">
        <v>149</v>
      </c>
      <c r="S19" s="346">
        <v>152</v>
      </c>
      <c r="T19" s="148">
        <v>148</v>
      </c>
      <c r="U19" s="149">
        <v>149</v>
      </c>
      <c r="W19" s="346">
        <v>152</v>
      </c>
      <c r="X19" s="148">
        <v>148</v>
      </c>
      <c r="Y19" s="149">
        <v>149</v>
      </c>
      <c r="AA19" s="346">
        <v>152</v>
      </c>
      <c r="AB19" s="148">
        <v>148</v>
      </c>
      <c r="AC19" s="149">
        <v>149</v>
      </c>
      <c r="AE19" s="346">
        <v>152</v>
      </c>
      <c r="AF19" s="148">
        <v>148</v>
      </c>
      <c r="AG19" s="149">
        <v>149</v>
      </c>
      <c r="AH19" s="374"/>
      <c r="AI19" s="12"/>
      <c r="AJ19" s="11"/>
    </row>
    <row r="20" spans="2:36" s="11" customFormat="1" x14ac:dyDescent="0.35">
      <c r="B20" s="201"/>
      <c r="M20" s="202"/>
      <c r="Q20" s="202"/>
      <c r="U20" s="202"/>
      <c r="Y20" s="202"/>
      <c r="AC20" s="202"/>
      <c r="AG20" s="202"/>
      <c r="AH20" s="374"/>
      <c r="AI20" s="12"/>
    </row>
    <row r="21" spans="2:36" s="11" customFormat="1" x14ac:dyDescent="0.35">
      <c r="B21" s="201"/>
      <c r="M21" s="203"/>
      <c r="Q21" s="203"/>
      <c r="U21" s="203"/>
      <c r="Y21" s="203"/>
      <c r="AC21" s="203"/>
      <c r="AG21" s="203"/>
      <c r="AH21" s="374"/>
      <c r="AI21" s="12"/>
    </row>
    <row r="22" spans="2:36" s="11" customFormat="1" x14ac:dyDescent="0.35">
      <c r="B22" s="201"/>
      <c r="M22" s="203"/>
      <c r="Q22" s="203"/>
      <c r="U22" s="203"/>
      <c r="Y22" s="203"/>
      <c r="AC22" s="203"/>
      <c r="AG22" s="203"/>
      <c r="AH22" s="374"/>
      <c r="AI22" s="12"/>
    </row>
    <row r="23" spans="2:36" s="11" customFormat="1" x14ac:dyDescent="0.35">
      <c r="B23" s="201"/>
      <c r="M23" s="203"/>
      <c r="Q23" s="203"/>
      <c r="U23" s="203"/>
      <c r="Y23" s="203"/>
      <c r="AC23" s="203"/>
      <c r="AG23" s="203"/>
      <c r="AH23" s="374"/>
      <c r="AI23" s="12"/>
    </row>
    <row r="24" spans="2:36" s="11" customFormat="1" x14ac:dyDescent="0.35">
      <c r="B24" s="201"/>
      <c r="M24" s="203"/>
      <c r="Q24" s="203"/>
      <c r="U24" s="203"/>
      <c r="Y24" s="203"/>
      <c r="AC24" s="203"/>
      <c r="AG24" s="203"/>
      <c r="AH24" s="374"/>
      <c r="AI24" s="12"/>
    </row>
    <row r="25" spans="2:36" s="11" customFormat="1" x14ac:dyDescent="0.35">
      <c r="B25" s="201"/>
      <c r="M25" s="203"/>
      <c r="Q25" s="203"/>
      <c r="U25" s="203"/>
      <c r="Y25" s="203"/>
      <c r="AC25" s="203"/>
      <c r="AG25" s="203"/>
      <c r="AH25" s="374"/>
      <c r="AI25" s="12"/>
    </row>
    <row r="26" spans="2:36" s="11" customFormat="1" x14ac:dyDescent="0.35">
      <c r="B26" s="201"/>
      <c r="M26" s="203"/>
      <c r="Q26" s="203"/>
      <c r="U26" s="203"/>
      <c r="Y26" s="203"/>
      <c r="AC26" s="203"/>
      <c r="AG26" s="203"/>
      <c r="AH26" s="374"/>
      <c r="AI26" s="12"/>
    </row>
    <row r="27" spans="2:36" x14ac:dyDescent="0.35">
      <c r="AH27" s="374"/>
      <c r="AI27" s="12"/>
      <c r="AJ27" s="11"/>
    </row>
    <row r="28" spans="2:36" x14ac:dyDescent="0.35">
      <c r="AH28" s="374"/>
      <c r="AI28" s="12"/>
      <c r="AJ28" s="11"/>
    </row>
    <row r="29" spans="2:36" x14ac:dyDescent="0.35">
      <c r="AH29" s="374"/>
      <c r="AI29" s="12"/>
      <c r="AJ29" s="11"/>
    </row>
    <row r="30" spans="2:36" x14ac:dyDescent="0.35">
      <c r="AH30" s="374"/>
      <c r="AI30" s="12"/>
      <c r="AJ30" s="11"/>
    </row>
    <row r="31" spans="2:36" x14ac:dyDescent="0.35">
      <c r="AH31" s="374"/>
      <c r="AI31" s="12"/>
      <c r="AJ31" s="11"/>
    </row>
    <row r="32" spans="2:36" x14ac:dyDescent="0.35">
      <c r="AH32" s="374"/>
      <c r="AI32" s="12"/>
      <c r="AJ32" s="11"/>
    </row>
    <row r="33" spans="34:36" x14ac:dyDescent="0.35">
      <c r="AH33" s="374"/>
      <c r="AI33" s="12"/>
      <c r="AJ33" s="11"/>
    </row>
    <row r="34" spans="34:36" x14ac:dyDescent="0.35">
      <c r="AJ34" s="11"/>
    </row>
    <row r="35" spans="34:36" x14ac:dyDescent="0.35">
      <c r="AJ35" s="11"/>
    </row>
  </sheetData>
  <sheetProtection algorithmName="SHA-512" hashValue="wjNXpr74WWLDL68VnRCGhzdKnaNWWDsj3rfRoFxFJi7UsBUQJY1QBFU45eEGm9jtmRKwd7Ki4zCqYZxmhjLVXg==" saltValue="i5WX9uUa6pAIOHrj9BRDtg==" spinCount="100000" sheet="1" objects="1" scenarios="1" autoFilter="0"/>
  <mergeCells count="26">
    <mergeCell ref="W2:Y2"/>
    <mergeCell ref="AJ7:AJ11"/>
    <mergeCell ref="K7:K11"/>
    <mergeCell ref="M7:M11"/>
    <mergeCell ref="O7:O11"/>
    <mergeCell ref="Q7:Q11"/>
    <mergeCell ref="S7:S11"/>
    <mergeCell ref="U7:U11"/>
    <mergeCell ref="W7:W11"/>
    <mergeCell ref="Y7:Y11"/>
    <mergeCell ref="AA2:AC2"/>
    <mergeCell ref="AE2:AG2"/>
    <mergeCell ref="AA7:AA11"/>
    <mergeCell ref="AC7:AC11"/>
    <mergeCell ref="AE7:AE11"/>
    <mergeCell ref="AG7:AG11"/>
    <mergeCell ref="J7:J11"/>
    <mergeCell ref="B8:I8"/>
    <mergeCell ref="B2:M2"/>
    <mergeCell ref="O2:Q2"/>
    <mergeCell ref="S2:U2"/>
    <mergeCell ref="B1:E1"/>
    <mergeCell ref="E13:I13"/>
    <mergeCell ref="E14:I14"/>
    <mergeCell ref="E15:I15"/>
    <mergeCell ref="E16:I16"/>
  </mergeCells>
  <conditionalFormatting sqref="E10">
    <cfRule type="cellIs" dxfId="28" priority="41" stopIfTrue="1" operator="lessThan">
      <formula>0</formula>
    </cfRule>
    <cfRule type="cellIs" dxfId="27" priority="42" operator="greaterThan">
      <formula>2000</formula>
    </cfRule>
  </conditionalFormatting>
  <conditionalFormatting sqref="E10">
    <cfRule type="expression" dxfId="26" priority="40">
      <formula>$L$11=1</formula>
    </cfRule>
  </conditionalFormatting>
  <conditionalFormatting sqref="H17:M17 H12:M12">
    <cfRule type="expression" dxfId="25" priority="145" stopIfTrue="1">
      <formula>$M$17&gt;$H$10</formula>
    </cfRule>
  </conditionalFormatting>
  <conditionalFormatting sqref="AI13:AI16">
    <cfRule type="expression" dxfId="24" priority="36">
      <formula>AH13=1</formula>
    </cfRule>
  </conditionalFormatting>
  <conditionalFormatting sqref="O12:Q12">
    <cfRule type="expression" dxfId="23" priority="35">
      <formula>$Q$12&gt;$H$10</formula>
    </cfRule>
    <cfRule type="expression" dxfId="22" priority="13">
      <formula>$Q$12&gt;$M$12</formula>
    </cfRule>
  </conditionalFormatting>
  <conditionalFormatting sqref="S12:U12">
    <cfRule type="expression" dxfId="21" priority="34">
      <formula>$U$12&gt;$H$10</formula>
    </cfRule>
    <cfRule type="expression" dxfId="20" priority="10">
      <formula>$U$12&gt;$M$12</formula>
    </cfRule>
  </conditionalFormatting>
  <conditionalFormatting sqref="W12:Y12">
    <cfRule type="expression" dxfId="19" priority="33">
      <formula>$Y$12&gt;$H$10</formula>
    </cfRule>
    <cfRule type="expression" dxfId="18" priority="7">
      <formula>$Y$12&gt;$M$12</formula>
    </cfRule>
  </conditionalFormatting>
  <conditionalFormatting sqref="Q5">
    <cfRule type="cellIs" dxfId="17" priority="23" operator="lessThan">
      <formula>0</formula>
    </cfRule>
  </conditionalFormatting>
  <conditionalFormatting sqref="Q4">
    <cfRule type="cellIs" dxfId="16" priority="22" operator="lessThan">
      <formula>0</formula>
    </cfRule>
  </conditionalFormatting>
  <conditionalFormatting sqref="U5">
    <cfRule type="cellIs" dxfId="15" priority="21" operator="lessThan">
      <formula>0</formula>
    </cfRule>
  </conditionalFormatting>
  <conditionalFormatting sqref="U4">
    <cfRule type="cellIs" dxfId="14" priority="20" operator="lessThan">
      <formula>0</formula>
    </cfRule>
  </conditionalFormatting>
  <conditionalFormatting sqref="Y5 AG5">
    <cfRule type="cellIs" dxfId="13" priority="19" operator="lessThan">
      <formula>0</formula>
    </cfRule>
  </conditionalFormatting>
  <conditionalFormatting sqref="Y4 AG4">
    <cfRule type="cellIs" dxfId="12" priority="18" operator="lessThan">
      <formula>0</formula>
    </cfRule>
  </conditionalFormatting>
  <conditionalFormatting sqref="AC5">
    <cfRule type="cellIs" dxfId="11" priority="15" operator="lessThan">
      <formula>0</formula>
    </cfRule>
  </conditionalFormatting>
  <conditionalFormatting sqref="AC4">
    <cfRule type="cellIs" dxfId="10" priority="14" operator="lessThan">
      <formula>0</formula>
    </cfRule>
  </conditionalFormatting>
  <conditionalFormatting sqref="O17:Q17">
    <cfRule type="expression" dxfId="9" priority="11">
      <formula>$Q$12&gt;$M$12</formula>
    </cfRule>
    <cfRule type="expression" dxfId="8" priority="12">
      <formula>$Q$12&gt;$H$10</formula>
    </cfRule>
  </conditionalFormatting>
  <conditionalFormatting sqref="S17:U17">
    <cfRule type="expression" dxfId="7" priority="8">
      <formula>$U$12&gt;$M$12</formula>
    </cfRule>
    <cfRule type="expression" dxfId="6" priority="9">
      <formula>$U$12&gt;$H$10</formula>
    </cfRule>
  </conditionalFormatting>
  <conditionalFormatting sqref="W17:Y17">
    <cfRule type="expression" dxfId="5" priority="5">
      <formula>$Y$12&gt;$M$12</formula>
    </cfRule>
    <cfRule type="expression" dxfId="4" priority="6">
      <formula>$Y$12&gt;$H$10</formula>
    </cfRule>
  </conditionalFormatting>
  <conditionalFormatting sqref="AA12:AC12">
    <cfRule type="expression" dxfId="3" priority="4">
      <formula>$AC$12&gt;$M$12</formula>
    </cfRule>
  </conditionalFormatting>
  <conditionalFormatting sqref="AA17:AC17">
    <cfRule type="expression" dxfId="2" priority="3">
      <formula>$AC$12&gt;$M$12</formula>
    </cfRule>
  </conditionalFormatting>
  <conditionalFormatting sqref="AE12:AG12">
    <cfRule type="expression" dxfId="1" priority="2">
      <formula>$AG$12&gt;$M$12</formula>
    </cfRule>
  </conditionalFormatting>
  <conditionalFormatting sqref="AE17:AG17">
    <cfRule type="expression" dxfId="0" priority="1">
      <formula>$AG$12&gt;$M$12</formula>
    </cfRule>
  </conditionalFormatting>
  <dataValidations count="1">
    <dataValidation type="whole" allowBlank="1" showInputMessage="1" showErrorMessage="1" sqref="K13:K16 O13:O16 S13:S16 W13:W16 AA13:AA16 AE13:AE16" xr:uid="{00000000-0002-0000-0700-000000000000}">
      <formula1>0</formula1>
      <formula2>1000</formula2>
    </dataValidation>
  </dataValidations>
  <pageMargins left="0.31496062992125984" right="0.31496062992125984" top="0.39370078740157483"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1"/>
  <sheetViews>
    <sheetView workbookViewId="0">
      <selection activeCell="F40" sqref="F40"/>
    </sheetView>
  </sheetViews>
  <sheetFormatPr defaultRowHeight="14.4" x14ac:dyDescent="0.3"/>
  <cols>
    <col min="1" max="1" width="6.88671875" customWidth="1"/>
  </cols>
  <sheetData>
    <row r="1" spans="1:8" x14ac:dyDescent="0.3">
      <c r="A1">
        <v>0</v>
      </c>
      <c r="B1">
        <v>0</v>
      </c>
    </row>
    <row r="2" spans="1:8" x14ac:dyDescent="0.3">
      <c r="A2">
        <v>0.1</v>
      </c>
      <c r="B2">
        <v>1</v>
      </c>
    </row>
    <row r="3" spans="1:8" x14ac:dyDescent="0.3">
      <c r="A3">
        <v>0.2</v>
      </c>
      <c r="B3">
        <v>2</v>
      </c>
    </row>
    <row r="4" spans="1:8" x14ac:dyDescent="0.3">
      <c r="A4">
        <v>0.3</v>
      </c>
      <c r="B4">
        <v>3</v>
      </c>
    </row>
    <row r="5" spans="1:8" x14ac:dyDescent="0.3">
      <c r="A5">
        <v>0.4</v>
      </c>
      <c r="B5">
        <v>4</v>
      </c>
    </row>
    <row r="6" spans="1:8" x14ac:dyDescent="0.3">
      <c r="A6">
        <v>0.5</v>
      </c>
      <c r="B6">
        <v>5</v>
      </c>
    </row>
    <row r="7" spans="1:8" x14ac:dyDescent="0.3">
      <c r="A7">
        <v>0.6</v>
      </c>
      <c r="B7">
        <v>6</v>
      </c>
      <c r="H7" s="110"/>
    </row>
    <row r="8" spans="1:8" x14ac:dyDescent="0.3">
      <c r="A8">
        <v>0.7</v>
      </c>
      <c r="B8">
        <v>7</v>
      </c>
      <c r="H8" s="110"/>
    </row>
    <row r="9" spans="1:8" x14ac:dyDescent="0.3">
      <c r="A9">
        <v>0.8</v>
      </c>
      <c r="B9">
        <v>8</v>
      </c>
      <c r="H9" s="110"/>
    </row>
    <row r="10" spans="1:8" x14ac:dyDescent="0.3">
      <c r="A10">
        <v>0.9</v>
      </c>
      <c r="B10">
        <v>9</v>
      </c>
      <c r="H10" s="110"/>
    </row>
    <row r="11" spans="1:8" x14ac:dyDescent="0.3">
      <c r="A11">
        <v>1</v>
      </c>
      <c r="B11">
        <v>10</v>
      </c>
      <c r="H11" s="110"/>
    </row>
    <row r="12" spans="1:8" x14ac:dyDescent="0.3">
      <c r="A12">
        <v>1.1000000000000001</v>
      </c>
      <c r="B12">
        <v>11</v>
      </c>
    </row>
    <row r="13" spans="1:8" x14ac:dyDescent="0.3">
      <c r="A13">
        <v>1.2</v>
      </c>
      <c r="B13">
        <v>12</v>
      </c>
    </row>
    <row r="14" spans="1:8" x14ac:dyDescent="0.3">
      <c r="A14">
        <v>1.3</v>
      </c>
      <c r="B14">
        <v>13</v>
      </c>
    </row>
    <row r="15" spans="1:8" x14ac:dyDescent="0.3">
      <c r="A15">
        <v>1.4</v>
      </c>
      <c r="B15">
        <v>14</v>
      </c>
    </row>
    <row r="16" spans="1:8" x14ac:dyDescent="0.3">
      <c r="A16">
        <v>1.5</v>
      </c>
      <c r="B16">
        <v>15</v>
      </c>
    </row>
    <row r="17" spans="1:2" x14ac:dyDescent="0.3">
      <c r="A17">
        <v>1.6</v>
      </c>
      <c r="B17">
        <v>16</v>
      </c>
    </row>
    <row r="18" spans="1:2" x14ac:dyDescent="0.3">
      <c r="A18">
        <v>1.7</v>
      </c>
      <c r="B18">
        <v>17</v>
      </c>
    </row>
    <row r="19" spans="1:2" x14ac:dyDescent="0.3">
      <c r="A19">
        <v>1.8</v>
      </c>
      <c r="B19">
        <v>18</v>
      </c>
    </row>
    <row r="20" spans="1:2" x14ac:dyDescent="0.3">
      <c r="A20">
        <v>1.9</v>
      </c>
      <c r="B20">
        <v>19</v>
      </c>
    </row>
    <row r="21" spans="1:2" x14ac:dyDescent="0.3">
      <c r="A21">
        <v>2</v>
      </c>
      <c r="B21">
        <v>20</v>
      </c>
    </row>
    <row r="22" spans="1:2" x14ac:dyDescent="0.3">
      <c r="A22">
        <v>2.1</v>
      </c>
      <c r="B22">
        <v>21</v>
      </c>
    </row>
    <row r="23" spans="1:2" x14ac:dyDescent="0.3">
      <c r="A23">
        <v>2.2000000000000002</v>
      </c>
      <c r="B23">
        <v>22</v>
      </c>
    </row>
    <row r="24" spans="1:2" x14ac:dyDescent="0.3">
      <c r="A24">
        <v>2.2999999999999998</v>
      </c>
      <c r="B24">
        <v>23</v>
      </c>
    </row>
    <row r="25" spans="1:2" x14ac:dyDescent="0.3">
      <c r="A25">
        <v>2.4</v>
      </c>
      <c r="B25">
        <v>24</v>
      </c>
    </row>
    <row r="26" spans="1:2" x14ac:dyDescent="0.3">
      <c r="A26">
        <v>2.5</v>
      </c>
      <c r="B26">
        <v>25</v>
      </c>
    </row>
    <row r="27" spans="1:2" x14ac:dyDescent="0.3">
      <c r="A27">
        <v>2.6</v>
      </c>
      <c r="B27">
        <v>26</v>
      </c>
    </row>
    <row r="28" spans="1:2" x14ac:dyDescent="0.3">
      <c r="A28">
        <v>2.7</v>
      </c>
      <c r="B28">
        <v>27</v>
      </c>
    </row>
    <row r="29" spans="1:2" x14ac:dyDescent="0.3">
      <c r="A29">
        <v>2.8</v>
      </c>
      <c r="B29">
        <v>28</v>
      </c>
    </row>
    <row r="30" spans="1:2" x14ac:dyDescent="0.3">
      <c r="A30">
        <v>2.9</v>
      </c>
      <c r="B30">
        <v>29</v>
      </c>
    </row>
    <row r="31" spans="1:2" x14ac:dyDescent="0.3">
      <c r="A31">
        <v>3</v>
      </c>
      <c r="B31">
        <v>30</v>
      </c>
    </row>
    <row r="32" spans="1:2" x14ac:dyDescent="0.3">
      <c r="A32">
        <v>3.1</v>
      </c>
      <c r="B32">
        <v>31</v>
      </c>
    </row>
    <row r="33" spans="1:2" x14ac:dyDescent="0.3">
      <c r="A33">
        <v>3.2</v>
      </c>
      <c r="B33">
        <v>32</v>
      </c>
    </row>
    <row r="34" spans="1:2" x14ac:dyDescent="0.3">
      <c r="A34">
        <v>3.3</v>
      </c>
      <c r="B34">
        <v>33</v>
      </c>
    </row>
    <row r="35" spans="1:2" x14ac:dyDescent="0.3">
      <c r="A35">
        <v>3.4</v>
      </c>
      <c r="B35">
        <v>34</v>
      </c>
    </row>
    <row r="36" spans="1:2" x14ac:dyDescent="0.3">
      <c r="A36">
        <v>3.5</v>
      </c>
      <c r="B36">
        <v>35</v>
      </c>
    </row>
    <row r="37" spans="1:2" x14ac:dyDescent="0.3">
      <c r="A37">
        <v>3.6</v>
      </c>
      <c r="B37">
        <v>36</v>
      </c>
    </row>
    <row r="38" spans="1:2" x14ac:dyDescent="0.3">
      <c r="A38">
        <v>3.7</v>
      </c>
    </row>
    <row r="39" spans="1:2" x14ac:dyDescent="0.3">
      <c r="A39">
        <v>3.8</v>
      </c>
    </row>
    <row r="40" spans="1:2" x14ac:dyDescent="0.3">
      <c r="A40">
        <v>3.9</v>
      </c>
    </row>
    <row r="41" spans="1:2" x14ac:dyDescent="0.3">
      <c r="A41">
        <v>4</v>
      </c>
    </row>
  </sheetData>
  <sheetProtection algorithmName="SHA-512" hashValue="vqd4c9dLWjAaQXFWGLyDCFWlRRk87Ih62vb86X7fjSu3pfRLeTAzkAo/u8YtW67Py2puLjYa9YXurbPUvBH5hA==" saltValue="zq95lzD3XA9ecT9cM0ZI9Q==" spinCount="100000" sheet="1" objects="1" scenarios="1" autoFilter="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15OPMSMT0001-28-50955</_dlc_DocId>
    <_dlc_DocIdUrl xmlns="0104a4cd-1400-468e-be1b-c7aad71d7d5a">
      <Url>https://op.msmt.cz/_layouts/15/DocIdRedir.aspx?ID=15OPMSMT0001-28-50955</Url>
      <Description>15OPMSMT0001-28-50955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73C99A6-EF12-418B-A7F2-579A51064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6C8507-BCC9-4E6E-BD00-00A048FE828A}">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0104a4cd-1400-468e-be1b-c7aad71d7d5a"/>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E2BB4BE-5D38-4B52-B3FB-02A316D185F5}">
  <ds:schemaRefs>
    <ds:schemaRef ds:uri="http://schemas.microsoft.com/sharepoint/v3/contenttype/forms"/>
  </ds:schemaRefs>
</ds:datastoreItem>
</file>

<file path=customXml/itemProps4.xml><?xml version="1.0" encoding="utf-8"?>
<ds:datastoreItem xmlns:ds="http://schemas.openxmlformats.org/officeDocument/2006/customXml" ds:itemID="{C859113F-06FA-4342-9518-4179D04011E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2</vt:i4>
      </vt:variant>
    </vt:vector>
  </HeadingPairs>
  <TitlesOfParts>
    <vt:vector size="11" baseType="lpstr">
      <vt:lpstr>Úvodní strana</vt:lpstr>
      <vt:lpstr>Souhrn</vt:lpstr>
      <vt:lpstr>MŠ</vt:lpstr>
      <vt:lpstr>ZŠ</vt:lpstr>
      <vt:lpstr>ŠD</vt:lpstr>
      <vt:lpstr>ŠK</vt:lpstr>
      <vt:lpstr>SVČ</vt:lpstr>
      <vt:lpstr>ZUŠ</vt:lpstr>
      <vt:lpstr>data</vt:lpstr>
      <vt:lpstr>ICT</vt:lpstr>
      <vt:lpstr>'Úvodní strana'!Oblast_tisku</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KALKULAČKA_OPVVV</dc:title>
  <dc:creator>Soběslavská Jana</dc:creator>
  <cp:keywords>OPVVV</cp:keywords>
  <dc:description/>
  <cp:lastModifiedBy>mas04</cp:lastModifiedBy>
  <cp:lastPrinted>2022-09-12T13:31:34Z</cp:lastPrinted>
  <dcterms:created xsi:type="dcterms:W3CDTF">2016-02-29T09:42:03Z</dcterms:created>
  <dcterms:modified xsi:type="dcterms:W3CDTF">2022-10-10T11:04:52Z</dcterms:modified>
  <cp:contentStatus>_final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708a0b3b-d6ad-42dc-a687-5b4928c7032a</vt:lpwstr>
  </property>
</Properties>
</file>