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LLD 2014 - 2020\Animace\d_Šablony I OP JAK\Informace k výzvě\Dokumenty výzvy\"/>
    </mc:Choice>
  </mc:AlternateContent>
  <xr:revisionPtr revIDLastSave="0" documentId="8_{31F12D6B-1565-414E-BE75-27FA99F6BCDA}" xr6:coauthVersionLast="47" xr6:coauthVersionMax="47" xr10:uidLastSave="{00000000-0000-0000-0000-000000000000}"/>
  <workbookProtection workbookAlgorithmName="SHA-512" workbookHashValue="n3vCKb+4sX3MFYFeWQpKmXKRjD94ng1VJkYDa349GlxLBWcnynC4Hgq4ukDOC2OVsqiEkg9Wi6J1XgRSF6YCmg==" workbookSaltValue="246KQ0eiWsjBHP7AAxgolQ==" workbookSpinCount="100000" lockStructure="1"/>
  <bookViews>
    <workbookView xWindow="-108" yWindow="-108" windowWidth="23256" windowHeight="12576" activeTab="3" xr2:uid="{00000000-000D-0000-FFFF-FFFF00000000}"/>
  </bookViews>
  <sheets>
    <sheet name="Úvodní strana" sheetId="12" r:id="rId1"/>
    <sheet name="Souhrn" sheetId="30" r:id="rId2"/>
    <sheet name="MŠ" sheetId="22" r:id="rId3"/>
    <sheet name="ZŠ" sheetId="23" r:id="rId4"/>
    <sheet name="ŠD" sheetId="24" r:id="rId5"/>
    <sheet name="ŠK" sheetId="25" r:id="rId6"/>
    <sheet name="SVČ" sheetId="26" r:id="rId7"/>
    <sheet name="ZUŠ" sheetId="27" r:id="rId8"/>
    <sheet name="data" sheetId="29" state="hidden" r:id="rId9"/>
  </sheets>
  <definedNames>
    <definedName name="ICT">data!$A$2:$A$5</definedName>
    <definedName name="_xlnm.Print_Area" localSheetId="0">'Úvodní strana'!$B$2:$P$47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30" l="1"/>
  <c r="P10" i="23" l="1"/>
  <c r="M4" i="23" l="1"/>
  <c r="L9" i="23"/>
  <c r="L10" i="23"/>
  <c r="L2" i="24" l="1"/>
  <c r="L2" i="25"/>
  <c r="M10" i="23" l="1"/>
  <c r="M9" i="23"/>
  <c r="L11" i="23"/>
  <c r="M11" i="23" s="1"/>
  <c r="L8" i="23"/>
  <c r="M8" i="23" s="1"/>
  <c r="K8" i="22"/>
  <c r="L8" i="22" s="1"/>
  <c r="K9" i="22"/>
  <c r="L9" i="22" s="1"/>
  <c r="L13" i="23" l="1"/>
  <c r="L12" i="23"/>
  <c r="K10" i="22"/>
  <c r="L10" i="22" s="1"/>
  <c r="L10" i="25" l="1"/>
  <c r="L9" i="25"/>
  <c r="L8" i="25"/>
  <c r="L10" i="24"/>
  <c r="L9" i="24"/>
  <c r="L8" i="24"/>
  <c r="L15" i="22"/>
  <c r="L14" i="22"/>
  <c r="L13" i="22"/>
  <c r="L11" i="22"/>
  <c r="M15" i="23"/>
  <c r="M14" i="23"/>
  <c r="L6" i="22" l="1"/>
  <c r="H5" i="22" s="1"/>
  <c r="M6" i="23"/>
  <c r="L6" i="24"/>
  <c r="H5" i="24" s="1"/>
  <c r="L6" i="25"/>
  <c r="H5" i="25" s="1"/>
  <c r="L6" i="27"/>
  <c r="H5" i="27" s="1"/>
  <c r="L6" i="26"/>
  <c r="H5" i="26" s="1"/>
  <c r="O10" i="24" l="1"/>
  <c r="O9" i="24"/>
  <c r="O8" i="24"/>
  <c r="O10" i="25"/>
  <c r="O9" i="25"/>
  <c r="O8" i="25"/>
  <c r="L8" i="27" l="1"/>
  <c r="L9" i="27"/>
  <c r="L10" i="27"/>
  <c r="L8" i="26"/>
  <c r="L9" i="26"/>
  <c r="L10" i="26"/>
  <c r="M12" i="23"/>
  <c r="L12" i="22"/>
  <c r="L11" i="27" l="1"/>
  <c r="L11" i="26"/>
  <c r="M18" i="23"/>
  <c r="M17" i="23"/>
  <c r="M16" i="23"/>
  <c r="M13" i="23"/>
  <c r="M9" i="24" l="1"/>
  <c r="Q9" i="24" s="1"/>
  <c r="N15" i="23"/>
  <c r="S15" i="23" s="1"/>
  <c r="M8" i="25" l="1"/>
  <c r="Q8" i="25" s="1"/>
  <c r="N14" i="23"/>
  <c r="S14" i="23" s="1"/>
  <c r="N18" i="23"/>
  <c r="S18" i="23" s="1"/>
  <c r="M11" i="26"/>
  <c r="N11" i="26" s="1"/>
  <c r="M8" i="26"/>
  <c r="N8" i="26" s="1"/>
  <c r="N17" i="23"/>
  <c r="S17" i="23" s="1"/>
  <c r="N13" i="23"/>
  <c r="S13" i="23" s="1"/>
  <c r="N11" i="23"/>
  <c r="S11" i="23" s="1"/>
  <c r="N9" i="23"/>
  <c r="S9" i="23" s="1"/>
  <c r="M10" i="25"/>
  <c r="Q10" i="25" s="1"/>
  <c r="M9" i="27"/>
  <c r="N9" i="27" s="1"/>
  <c r="M10" i="27"/>
  <c r="N10" i="27" s="1"/>
  <c r="M9" i="26"/>
  <c r="N9" i="26" s="1"/>
  <c r="N8" i="23"/>
  <c r="S8" i="23" s="1"/>
  <c r="N12" i="23"/>
  <c r="S12" i="23" s="1"/>
  <c r="N16" i="23"/>
  <c r="S16" i="23" s="1"/>
  <c r="M11" i="27"/>
  <c r="N11" i="27" s="1"/>
  <c r="M9" i="25"/>
  <c r="M10" i="26"/>
  <c r="N10" i="26" s="1"/>
  <c r="N10" i="23"/>
  <c r="S10" i="23" s="1"/>
  <c r="M8" i="27"/>
  <c r="N8" i="27" s="1"/>
  <c r="M8" i="24"/>
  <c r="Q8" i="24" s="1"/>
  <c r="M10" i="24"/>
  <c r="Q10" i="24" s="1"/>
  <c r="P9" i="25" l="1"/>
  <c r="Q9" i="25"/>
  <c r="H13" i="27"/>
  <c r="J13" i="27"/>
  <c r="M13" i="27"/>
  <c r="J13" i="26"/>
  <c r="M13" i="26"/>
  <c r="H12" i="25"/>
  <c r="J12" i="25"/>
  <c r="M12" i="25"/>
  <c r="H12" i="24"/>
  <c r="J12" i="24"/>
  <c r="E12" i="24"/>
  <c r="M12" i="24"/>
  <c r="E20" i="23"/>
  <c r="N20" i="23"/>
  <c r="K20" i="23"/>
  <c r="H13" i="26"/>
  <c r="E13" i="27"/>
  <c r="I5" i="23"/>
  <c r="H8" i="30" s="1"/>
  <c r="I20" i="23"/>
  <c r="E12" i="25"/>
  <c r="E13" i="26"/>
  <c r="P10" i="25"/>
  <c r="P8" i="24"/>
  <c r="P8" i="25"/>
  <c r="P10" i="24"/>
  <c r="P9" i="24"/>
  <c r="M11" i="25"/>
  <c r="L5" i="25" s="1"/>
  <c r="M12" i="27"/>
  <c r="N19" i="23"/>
  <c r="M11" i="24"/>
  <c r="M12" i="26"/>
  <c r="J13" i="30" l="1"/>
  <c r="B12" i="24"/>
  <c r="B20" i="23"/>
  <c r="B13" i="27"/>
  <c r="B12" i="25"/>
  <c r="B13" i="26"/>
  <c r="P11" i="25"/>
  <c r="P7" i="25" s="1"/>
  <c r="P11" i="24"/>
  <c r="P7" i="24" s="1"/>
  <c r="M7" i="25"/>
  <c r="L11" i="25"/>
  <c r="L7" i="25" s="1"/>
  <c r="M7" i="26"/>
  <c r="L5" i="26"/>
  <c r="L12" i="26"/>
  <c r="L7" i="26" s="1"/>
  <c r="M7" i="24"/>
  <c r="L5" i="24"/>
  <c r="L11" i="24"/>
  <c r="L7" i="24" s="1"/>
  <c r="N7" i="23"/>
  <c r="M5" i="23"/>
  <c r="M19" i="23"/>
  <c r="M7" i="23" s="1"/>
  <c r="M7" i="27"/>
  <c r="L5" i="27"/>
  <c r="L12" i="27"/>
  <c r="L7" i="27" s="1"/>
  <c r="H11" i="25" l="1"/>
  <c r="H7" i="25" s="1"/>
  <c r="J11" i="25"/>
  <c r="J7" i="25" s="1"/>
  <c r="H11" i="24"/>
  <c r="H7" i="24" s="1"/>
  <c r="J11" i="24"/>
  <c r="J7" i="24" s="1"/>
  <c r="J12" i="27"/>
  <c r="J7" i="27" s="1"/>
  <c r="H12" i="27"/>
  <c r="H7" i="27" s="1"/>
  <c r="H19" i="23"/>
  <c r="H7" i="23" s="1"/>
  <c r="K19" i="23"/>
  <c r="K7" i="23" s="1"/>
  <c r="H12" i="26"/>
  <c r="H7" i="26" s="1"/>
  <c r="J12" i="26"/>
  <c r="J7" i="26" s="1"/>
  <c r="M15" i="22" l="1"/>
  <c r="Q15" i="22" s="1"/>
  <c r="M11" i="22"/>
  <c r="Q11" i="22" s="1"/>
  <c r="M12" i="22"/>
  <c r="Q12" i="22" s="1"/>
  <c r="M8" i="22"/>
  <c r="Q8" i="22" s="1"/>
  <c r="M14" i="22"/>
  <c r="Q14" i="22" s="1"/>
  <c r="M10" i="22"/>
  <c r="Q10" i="22" s="1"/>
  <c r="M9" i="22"/>
  <c r="Q9" i="22" s="1"/>
  <c r="M13" i="22"/>
  <c r="Q13" i="22" s="1"/>
  <c r="J17" i="22" l="1"/>
  <c r="L13" i="30" s="1"/>
  <c r="L15" i="30" s="1"/>
  <c r="E17" i="22"/>
  <c r="H10" i="30" s="1"/>
  <c r="K17" i="22"/>
  <c r="H13" i="30" s="1"/>
  <c r="F13" i="30" s="1"/>
  <c r="H17" i="22"/>
  <c r="L10" i="30" s="1"/>
  <c r="M16" i="22"/>
  <c r="L5" i="22" s="1"/>
  <c r="F10" i="30" l="1"/>
  <c r="H12" i="30" s="1"/>
  <c r="L12" i="30" s="1"/>
  <c r="H15" i="30"/>
  <c r="J15" i="30" s="1"/>
  <c r="B17" i="22"/>
  <c r="L16" i="22"/>
  <c r="L7" i="22" s="1"/>
  <c r="M7" i="22"/>
  <c r="J8" i="30" s="1"/>
  <c r="L8" i="30" l="1"/>
  <c r="L7" i="30"/>
  <c r="H16" i="22"/>
  <c r="H7" i="22" s="1"/>
  <c r="J16" i="22"/>
  <c r="J7" i="22" s="1"/>
</calcChain>
</file>

<file path=xl/sharedStrings.xml><?xml version="1.0" encoding="utf-8"?>
<sst xmlns="http://schemas.openxmlformats.org/spreadsheetml/2006/main" count="231" uniqueCount="139">
  <si>
    <t>POSTUP:</t>
  </si>
  <si>
    <t>3.</t>
  </si>
  <si>
    <t>1.</t>
  </si>
  <si>
    <t>2.</t>
  </si>
  <si>
    <t>Minimální dotace</t>
  </si>
  <si>
    <t>Maximální dotace</t>
  </si>
  <si>
    <t>Cena jedné šablony
(v Kč)</t>
  </si>
  <si>
    <t>Požadováno celkem 
(v Kč)</t>
  </si>
  <si>
    <t>Požadováno šablon (v tomto sloupci vyplňte 
počet šablon)</t>
  </si>
  <si>
    <t>Speciální škola</t>
  </si>
  <si>
    <t>Ne</t>
  </si>
  <si>
    <t>4.</t>
  </si>
  <si>
    <t>Hodnoty nekopírujte a nepřesunujte, vždy je ručně vepište.</t>
  </si>
  <si>
    <t>5.</t>
  </si>
  <si>
    <t>V kalkulačce vyplňujte vždy pouze "BÍLÁ" pole.</t>
  </si>
  <si>
    <t>zpět na hlavní stranu</t>
  </si>
  <si>
    <r>
      <t xml:space="preserve">Specifické cíle: </t>
    </r>
    <r>
      <rPr>
        <sz val="10"/>
        <color theme="1"/>
        <rFont val="Segoe UI"/>
        <family val="2"/>
        <charset val="238"/>
      </rPr>
      <t>V žádosti o podporu vyberte specifické cíle a vyplňte k nim procentní podíl</t>
    </r>
  </si>
  <si>
    <t>Základní škola</t>
  </si>
  <si>
    <t>Mateřská škola</t>
  </si>
  <si>
    <t>Školní družina</t>
  </si>
  <si>
    <t>Školní klub</t>
  </si>
  <si>
    <t>Středisko volného času</t>
  </si>
  <si>
    <t>Základní umělecká škola</t>
  </si>
  <si>
    <t>6.</t>
  </si>
  <si>
    <t>7.</t>
  </si>
  <si>
    <t>8.</t>
  </si>
  <si>
    <t>zpět na úvodní stranu</t>
  </si>
  <si>
    <t>Za MŠ finance celkem</t>
  </si>
  <si>
    <t>Za ZŠ finance celkem</t>
  </si>
  <si>
    <t>Za ŠD finance celkem</t>
  </si>
  <si>
    <t>Za ŠK finance celkem</t>
  </si>
  <si>
    <t>Za SVČ finance celkem</t>
  </si>
  <si>
    <t>Za ZUŠ finance celkem</t>
  </si>
  <si>
    <t>9.</t>
  </si>
  <si>
    <t>Celkem požadováno</t>
  </si>
  <si>
    <t xml:space="preserve">  Za projekt celkem</t>
  </si>
  <si>
    <t>verze 1</t>
  </si>
  <si>
    <t>Celkem za ŠD i ŠK</t>
  </si>
  <si>
    <t>šablon</t>
  </si>
  <si>
    <t>Kč</t>
  </si>
  <si>
    <t>K A L K U L A Č K A  Š A B L O N</t>
  </si>
  <si>
    <t>1.I/1</t>
  </si>
  <si>
    <t>2.3</t>
  </si>
  <si>
    <t>1.I/2</t>
  </si>
  <si>
    <t>1.I/3</t>
  </si>
  <si>
    <t>1.I/4</t>
  </si>
  <si>
    <t>2.2</t>
  </si>
  <si>
    <t>1.I/5</t>
  </si>
  <si>
    <t>1.I/6</t>
  </si>
  <si>
    <t>1.I/7</t>
  </si>
  <si>
    <t>1.I/8</t>
  </si>
  <si>
    <t>Školní asistent MŠ</t>
  </si>
  <si>
    <t>Sociální pedagog MŠ</t>
  </si>
  <si>
    <t>Dvojjazyčný asistent MŠ</t>
  </si>
  <si>
    <t>Vzdělávání pracovníků ve vzdělávání MŠ</t>
  </si>
  <si>
    <t>Spolupráce pracovníků ve vzdělávání MŠ</t>
  </si>
  <si>
    <t>Inovativní vzdělávání dětí v MŠ</t>
  </si>
  <si>
    <t>Podpora dětí s odlišným mateřským jazykem v MŠ</t>
  </si>
  <si>
    <t>Odborně zaměřená tematická a komunitní setkávání v MŠ</t>
  </si>
  <si>
    <t>1.II/1</t>
  </si>
  <si>
    <t>1.II/2</t>
  </si>
  <si>
    <t>1.II/3</t>
  </si>
  <si>
    <t>1.II/4</t>
  </si>
  <si>
    <t>1.II/5</t>
  </si>
  <si>
    <t>1.II/6</t>
  </si>
  <si>
    <t>1.II/7</t>
  </si>
  <si>
    <t>1.II/8</t>
  </si>
  <si>
    <t>1.II/9</t>
  </si>
  <si>
    <t>1.II/10</t>
  </si>
  <si>
    <t>1.II/11</t>
  </si>
  <si>
    <t>Školní asistent ZŠ</t>
  </si>
  <si>
    <t>Školní speciální pedagog ZŠ</t>
  </si>
  <si>
    <t>Školní psycholog ZŠ</t>
  </si>
  <si>
    <t>Sociální pedagog ZŠ</t>
  </si>
  <si>
    <t>Kariérový poradce ZŠ</t>
  </si>
  <si>
    <t>Dvojjazyčný asistent ZŠ</t>
  </si>
  <si>
    <t>Vzdělávání pracovníků ve vzdělávání ZŠ</t>
  </si>
  <si>
    <t>Spolupráce pracovníků ve vzdělávání ZŠ</t>
  </si>
  <si>
    <t>Podpora žáků s odlišným mateřským jazykem v ZŠ</t>
  </si>
  <si>
    <t>Odborně zaměřená tematická a komunitní setkávání v ZŠ</t>
  </si>
  <si>
    <t>1.V/1</t>
  </si>
  <si>
    <t>1.V/2</t>
  </si>
  <si>
    <t>1.V/3</t>
  </si>
  <si>
    <t>Vzdělávání pracovníků ve vzdělávání ŠD/ŠK</t>
  </si>
  <si>
    <t>Spolupráce pracovníků ve vzdělávání ŠD/ŠK</t>
  </si>
  <si>
    <t>1.VI/1</t>
  </si>
  <si>
    <t>1.VI/2</t>
  </si>
  <si>
    <t>1.VI/3</t>
  </si>
  <si>
    <t>1.VI/4</t>
  </si>
  <si>
    <t>Vzdělávání pracovníků ve vzdělávání SVČ</t>
  </si>
  <si>
    <t>Spolupráce pracovníků ve vzdělávání SVČ</t>
  </si>
  <si>
    <t>Odborně zaměřená tematická a komunitní setkávání v SVČ</t>
  </si>
  <si>
    <t>1.VII/1</t>
  </si>
  <si>
    <t>1.VII/2</t>
  </si>
  <si>
    <t>1.VII/3</t>
  </si>
  <si>
    <t>1.VII/4</t>
  </si>
  <si>
    <t>Vzdělávání pracovníků ve vzdělávání ZUŠ</t>
  </si>
  <si>
    <t>Spolupráce pracovníků ve vzdělávání ZUŠ</t>
  </si>
  <si>
    <t>Odborně zaměřená tematická a komunitní setkávání v ZUŠ</t>
  </si>
  <si>
    <t>Počet měsíců využití personální pozice</t>
  </si>
  <si>
    <t>152</t>
  </si>
  <si>
    <t>V kalkulačce vyplňujte vždy pouze celá kladná čísla nebo nulu, pokud je možnost výběru z číselníku, použijte ji.</t>
  </si>
  <si>
    <t>V menu níže postupně zvolte ty subjekty, pro které volíte šablony.</t>
  </si>
  <si>
    <t>U personálních šablon vyberte z číselníku průměrný úvazek a počet měsíců využití pozice, počet jednotek (=počet produktivních hodin) se vypočítá automaticky.</t>
  </si>
  <si>
    <t xml:space="preserve">Doporučení pro vyplňování kalkulačky šablon: </t>
  </si>
  <si>
    <t xml:space="preserve">    Jak šablona přispívá k naplňování cílů Koncepce rozvoje školy</t>
  </si>
  <si>
    <t xml:space="preserve">     Jak šablona přispívá k naplňování cílů Koncepce rozvoje školy</t>
  </si>
  <si>
    <t>Poměr specifických cílů z listu "Souhrn" přepište do žádosti.</t>
  </si>
  <si>
    <t>Inovativní vzdělávání žáků v ZŠ</t>
  </si>
  <si>
    <t>Počet účastníků</t>
  </si>
  <si>
    <t>Inovativní vzdělávání žáků v ZUŠ</t>
  </si>
  <si>
    <t xml:space="preserve">Povinná příloha žádosti o podporu výzvy č. 02_22_002 Šablony pro MŠ a ZŠ I OP JAK </t>
  </si>
  <si>
    <t>U MŠ a ZŠ vyberte, zda se jedná o školu speciální, u ZŠ také, zda se jedná školu zřízenou při zdravotnickém zařízení.</t>
  </si>
  <si>
    <t>Postupně u jednotlivých subjektů, pro které budete v projektu realizovat aktivity, navolte požadovaný počet šablon. Počet šablon nesmí překročit maximální možnou dotaci subjektu.</t>
  </si>
  <si>
    <t xml:space="preserve">     Jak šablona přispívá k naplňování cílů Koncepce rozvoje školského zařízení</t>
  </si>
  <si>
    <t>Inovativní vzdělávání účastníků zájmového vzdělávání v ŠD/ŠK</t>
  </si>
  <si>
    <t>Inovativní vzdělávání účastníků zájmového vzdělávání v SVČ</t>
  </si>
  <si>
    <t>U všech zvolených subjektů nejdříve vyplňte záhlaví s informacemi o počtech dětí, žáků a účastníků zájmového vzdělávání vykázaný k 30. 9. 2021. 
U ZŠ vyplňte zvlášť i průměr vykázaných žáků za roky 2019-2021. 
Všechny potřebné údaje o počtu dětí, žáků a účastníků zájmového vzdělávání naleznete v seznamech u zveřejněné výzvy.</t>
  </si>
  <si>
    <t>U šablon 1.II/2 a 1.II/3 nesmí součet úvazků překročit úvazek, který je uveden v seznamech žáků ZŠ u zveřejněné výzvy.
Po zvolení těchto šablon kalkulačka automaticky navýší max. výši dotace nad hodnotu vypočítanou z počtu žáků.</t>
  </si>
  <si>
    <t>* Vyberte, zda je subjekt zřízen samostatně nebo ne. Samostatně je míněno ve smyslu výzvy: Pokud je dané školské zařízení zřízeno samostatně nebo pokud je součástí právnické osoby žadatele střední škola (tj. pokud součástí právnické osoby není ZŠ nebo MŠ).</t>
  </si>
  <si>
    <t>Samostatně zřízený ŠK *</t>
  </si>
  <si>
    <t>Samostatně zřízená ŠD*</t>
  </si>
  <si>
    <t>Počet žáků k 30.9.2021</t>
  </si>
  <si>
    <t>Průměrný počet žáků 2019 -2021</t>
  </si>
  <si>
    <t>Plánovaný úvazek</t>
  </si>
  <si>
    <t>Počet žáků</t>
  </si>
  <si>
    <t>Počet dětí</t>
  </si>
  <si>
    <t>součet úvazků*</t>
  </si>
  <si>
    <t>Red_izo</t>
  </si>
  <si>
    <t>10.</t>
  </si>
  <si>
    <t xml:space="preserve">  Název školy</t>
  </si>
  <si>
    <r>
      <t xml:space="preserve">Kalkulačka šablon počítá výši dotace projektu a jednotlivých šablon a další povinné položky při vyplňování žádosti o podporu v IS KP21+.
Řídicí orgán upozorňuje, že jednotlivé šablony je nutné vybírat tak, aby byla dodržena podmínka výzvy pro minimální a maximální výši finanční podpory na jeden projekt: 
</t>
    </r>
    <r>
      <rPr>
        <b/>
        <sz val="10"/>
        <color theme="1"/>
        <rFont val="Segoe UI"/>
        <family val="2"/>
        <charset val="238"/>
      </rPr>
      <t>Minimální výše</t>
    </r>
    <r>
      <rPr>
        <sz val="10"/>
        <color theme="1"/>
        <rFont val="Segoe UI"/>
        <family val="2"/>
        <charset val="238"/>
      </rPr>
      <t xml:space="preserve">: 100 000 Kč 
</t>
    </r>
    <r>
      <rPr>
        <b/>
        <sz val="10"/>
        <color theme="1"/>
        <rFont val="Segoe UI"/>
        <family val="2"/>
        <charset val="238"/>
      </rPr>
      <t>Maximální výše</t>
    </r>
    <r>
      <rPr>
        <sz val="10"/>
        <color theme="1"/>
        <rFont val="Segoe UI"/>
        <family val="2"/>
        <charset val="238"/>
      </rPr>
      <t xml:space="preserve">: maximální výše finanční podpory na jeden projekt se stanoví dle postupů uvedených v příloze č. 2 výzvy
</t>
    </r>
    <r>
      <rPr>
        <sz val="10"/>
        <rFont val="Segoe UI"/>
        <family val="2"/>
        <charset val="238"/>
      </rPr>
      <t>Pro vyplnění žádosti o podporu je stěžejní počet dětí/žáků/účastníků zájmového vzdělávání, který je uveden v seznamech zveřejněných u vyhlášené výzvy na webových stránkách OP JAK.</t>
    </r>
  </si>
  <si>
    <r>
      <t xml:space="preserve">Kategorie intervencí:  </t>
    </r>
    <r>
      <rPr>
        <sz val="10"/>
        <color theme="1"/>
        <rFont val="Segoe UI"/>
        <family val="2"/>
        <charset val="238"/>
      </rPr>
      <t>Hodnota slouží pro interní potřeby ŘO OP JAK, žadatel ji nikam nevyplňuje.</t>
    </r>
  </si>
  <si>
    <t>Nahoře na listu "Souhrn" vyplňte název a RED_IZO školy.</t>
  </si>
  <si>
    <t>U každé zvolené šablony povinně vyplňte sloupec "Jak šablona přispívá k naplňování cílů Koncepce rozvoje školy/školského zařízení".</t>
  </si>
  <si>
    <t xml:space="preserve">Souhrnné hodnoty za všechny vybrané šablony jsou na listu "Souhrn". </t>
  </si>
  <si>
    <t>kliknutím na název subjektu v barevném bloku budete přesměrováni na vybraný subjekt</t>
  </si>
  <si>
    <t>*Součet těchto dvou úvazků nesmí překročit hodnotu uvedenou v seznamu počtu žáků.</t>
  </si>
  <si>
    <t>Škola při zdrav.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</si>
</sst>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28"/>
      <color theme="1"/>
      <name val="Segoe UI"/>
      <family val="2"/>
      <charset val="238"/>
    </font>
    <font>
      <i/>
      <sz val="10"/>
      <color rgb="FFFF0000"/>
      <name val="Segoe UI"/>
      <family val="2"/>
      <charset val="238"/>
    </font>
    <font>
      <sz val="10"/>
      <color rgb="FFFF0000"/>
      <name val="Segoe UI"/>
      <family val="2"/>
      <charset val="238"/>
    </font>
    <font>
      <sz val="12"/>
      <color rgb="FFFF000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0"/>
      <color rgb="FF7030A0"/>
      <name val="Segoe UI"/>
      <family val="2"/>
      <charset val="238"/>
    </font>
    <font>
      <b/>
      <sz val="18"/>
      <color theme="0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sz val="14"/>
      <color theme="0"/>
      <name val="Segoe UI"/>
      <family val="2"/>
      <charset val="238"/>
    </font>
    <font>
      <b/>
      <sz val="11"/>
      <name val="Segoe UI"/>
      <family val="2"/>
      <charset val="238"/>
    </font>
    <font>
      <b/>
      <sz val="10"/>
      <color rgb="FFFF0000"/>
      <name val="Segoe UI"/>
      <family val="2"/>
      <charset val="238"/>
    </font>
    <font>
      <sz val="11"/>
      <color rgb="FF00B050"/>
      <name val="Segoe UI"/>
      <family val="2"/>
      <charset val="238"/>
    </font>
    <font>
      <sz val="10"/>
      <color theme="0" tint="-0.249977111117893"/>
      <name val="Segoe UI"/>
      <family val="2"/>
      <charset val="238"/>
    </font>
    <font>
      <i/>
      <sz val="10"/>
      <name val="Segoe UI"/>
      <family val="2"/>
      <charset val="238"/>
    </font>
    <font>
      <sz val="9"/>
      <color theme="0" tint="-0.249977111117893"/>
      <name val="Segoe UI"/>
      <family val="2"/>
      <charset val="238"/>
    </font>
    <font>
      <sz val="11"/>
      <color theme="0" tint="-0.249977111117893"/>
      <name val="Segoe UI"/>
      <family val="2"/>
      <charset val="238"/>
    </font>
    <font>
      <b/>
      <sz val="22"/>
      <color theme="0"/>
      <name val="Segoe UI"/>
      <family val="2"/>
      <charset val="238"/>
    </font>
    <font>
      <u/>
      <sz val="11"/>
      <color theme="10"/>
      <name val="Segoe U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D0D3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A700"/>
        <bgColor indexed="64"/>
      </patternFill>
    </fill>
    <fill>
      <patternFill patternType="solid">
        <fgColor rgb="FFFAB900"/>
        <bgColor indexed="64"/>
      </patternFill>
    </fill>
    <fill>
      <patternFill patternType="solid">
        <fgColor rgb="FFFFE18B"/>
        <bgColor indexed="64"/>
      </patternFill>
    </fill>
    <fill>
      <patternFill patternType="solid">
        <fgColor rgb="FFF875FB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thin">
        <color theme="4" tint="0.399914548173467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double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0">
    <xf numFmtId="0" fontId="0" fillId="0" borderId="0" xfId="0"/>
    <xf numFmtId="0" fontId="23" fillId="34" borderId="0" xfId="0" applyFont="1" applyFill="1" applyBorder="1" applyAlignment="1" applyProtection="1">
      <alignment vertical="center"/>
      <protection hidden="1"/>
    </xf>
    <xf numFmtId="0" fontId="23" fillId="34" borderId="0" xfId="0" applyFont="1" applyFill="1" applyBorder="1" applyProtection="1">
      <protection hidden="1"/>
    </xf>
    <xf numFmtId="0" fontId="23" fillId="34" borderId="0" xfId="0" applyFont="1" applyFill="1" applyProtection="1">
      <protection hidden="1"/>
    </xf>
    <xf numFmtId="3" fontId="23" fillId="34" borderId="0" xfId="0" applyNumberFormat="1" applyFont="1" applyFill="1" applyProtection="1">
      <protection hidden="1"/>
    </xf>
    <xf numFmtId="0" fontId="23" fillId="34" borderId="0" xfId="0" applyFont="1" applyFill="1" applyAlignment="1" applyProtection="1">
      <alignment vertical="center"/>
      <protection hidden="1"/>
    </xf>
    <xf numFmtId="0" fontId="33" fillId="34" borderId="0" xfId="0" applyFont="1" applyFill="1" applyAlignment="1" applyProtection="1">
      <alignment horizontal="center" vertical="center"/>
      <protection hidden="1"/>
    </xf>
    <xf numFmtId="0" fontId="33" fillId="36" borderId="22" xfId="0" applyFont="1" applyFill="1" applyBorder="1" applyAlignment="1" applyProtection="1">
      <alignment horizontal="center" vertical="center"/>
      <protection hidden="1"/>
    </xf>
    <xf numFmtId="0" fontId="33" fillId="36" borderId="28" xfId="0" applyFont="1" applyFill="1" applyBorder="1" applyAlignment="1" applyProtection="1">
      <alignment horizontal="center" vertical="center"/>
      <protection hidden="1"/>
    </xf>
    <xf numFmtId="0" fontId="23" fillId="36" borderId="23" xfId="0" applyFont="1" applyFill="1" applyBorder="1" applyProtection="1">
      <protection hidden="1"/>
    </xf>
    <xf numFmtId="0" fontId="23" fillId="36" borderId="0" xfId="0" applyFont="1" applyFill="1" applyBorder="1" applyProtection="1">
      <protection hidden="1"/>
    </xf>
    <xf numFmtId="0" fontId="23" fillId="36" borderId="0" xfId="0" applyFont="1" applyFill="1" applyBorder="1" applyAlignment="1" applyProtection="1">
      <alignment vertical="center"/>
      <protection hidden="1"/>
    </xf>
    <xf numFmtId="0" fontId="29" fillId="36" borderId="0" xfId="0" applyFont="1" applyFill="1" applyBorder="1" applyAlignment="1" applyProtection="1">
      <alignment vertical="center"/>
      <protection hidden="1"/>
    </xf>
    <xf numFmtId="0" fontId="38" fillId="34" borderId="0" xfId="0" applyFont="1" applyFill="1" applyProtection="1">
      <protection hidden="1"/>
    </xf>
    <xf numFmtId="0" fontId="38" fillId="34" borderId="0" xfId="0" applyFont="1" applyFill="1" applyBorder="1" applyAlignment="1" applyProtection="1">
      <alignment vertical="center"/>
      <protection hidden="1"/>
    </xf>
    <xf numFmtId="0" fontId="29" fillId="38" borderId="0" xfId="0" applyFont="1" applyFill="1" applyBorder="1" applyAlignment="1" applyProtection="1">
      <alignment vertical="center"/>
      <protection hidden="1"/>
    </xf>
    <xf numFmtId="0" fontId="33" fillId="39" borderId="22" xfId="0" applyFont="1" applyFill="1" applyBorder="1" applyAlignment="1" applyProtection="1">
      <alignment horizontal="center" vertical="center"/>
      <protection hidden="1"/>
    </xf>
    <xf numFmtId="0" fontId="33" fillId="38" borderId="22" xfId="0" applyFont="1" applyFill="1" applyBorder="1" applyAlignment="1" applyProtection="1">
      <alignment horizontal="center" vertical="center"/>
      <protection hidden="1"/>
    </xf>
    <xf numFmtId="0" fontId="33" fillId="40" borderId="22" xfId="0" applyFont="1" applyFill="1" applyBorder="1" applyAlignment="1" applyProtection="1">
      <alignment horizontal="center" vertical="center"/>
      <protection hidden="1"/>
    </xf>
    <xf numFmtId="0" fontId="23" fillId="40" borderId="23" xfId="0" applyFont="1" applyFill="1" applyBorder="1" applyProtection="1">
      <protection hidden="1"/>
    </xf>
    <xf numFmtId="0" fontId="33" fillId="40" borderId="28" xfId="0" applyFont="1" applyFill="1" applyBorder="1" applyAlignment="1" applyProtection="1">
      <alignment horizontal="center" vertical="center"/>
      <protection hidden="1"/>
    </xf>
    <xf numFmtId="0" fontId="29" fillId="40" borderId="0" xfId="0" applyFont="1" applyFill="1" applyBorder="1" applyAlignment="1" applyProtection="1">
      <alignment vertical="center"/>
      <protection hidden="1"/>
    </xf>
    <xf numFmtId="0" fontId="23" fillId="40" borderId="0" xfId="0" applyFont="1" applyFill="1" applyBorder="1" applyAlignment="1" applyProtection="1">
      <alignment vertical="center"/>
      <protection hidden="1"/>
    </xf>
    <xf numFmtId="0" fontId="23" fillId="40" borderId="0" xfId="0" applyFont="1" applyFill="1" applyBorder="1" applyProtection="1">
      <protection hidden="1"/>
    </xf>
    <xf numFmtId="0" fontId="33" fillId="40" borderId="45" xfId="0" applyFont="1" applyFill="1" applyBorder="1" applyAlignment="1" applyProtection="1">
      <alignment horizontal="center" vertical="center"/>
      <protection hidden="1"/>
    </xf>
    <xf numFmtId="164" fontId="23" fillId="40" borderId="27" xfId="0" applyNumberFormat="1" applyFont="1" applyFill="1" applyBorder="1" applyAlignment="1" applyProtection="1">
      <alignment horizontal="center" vertical="center"/>
      <protection hidden="1"/>
    </xf>
    <xf numFmtId="0" fontId="33" fillId="40" borderId="31" xfId="0" applyFont="1" applyFill="1" applyBorder="1" applyAlignment="1" applyProtection="1">
      <alignment horizontal="center" vertical="center"/>
      <protection hidden="1"/>
    </xf>
    <xf numFmtId="164" fontId="23" fillId="40" borderId="30" xfId="0" applyNumberFormat="1" applyFont="1" applyFill="1" applyBorder="1" applyAlignment="1" applyProtection="1">
      <alignment horizontal="center" vertical="center"/>
      <protection hidden="1"/>
    </xf>
    <xf numFmtId="164" fontId="23" fillId="40" borderId="35" xfId="0" applyNumberFormat="1" applyFont="1" applyFill="1" applyBorder="1" applyAlignment="1" applyProtection="1">
      <alignment horizontal="center" vertical="center"/>
      <protection hidden="1"/>
    </xf>
    <xf numFmtId="164" fontId="23" fillId="40" borderId="36" xfId="0" applyNumberFormat="1" applyFont="1" applyFill="1" applyBorder="1" applyAlignment="1" applyProtection="1">
      <alignment horizontal="center" vertical="center"/>
      <protection hidden="1"/>
    </xf>
    <xf numFmtId="3" fontId="38" fillId="35" borderId="34" xfId="0" applyNumberFormat="1" applyFont="1" applyFill="1" applyBorder="1" applyAlignment="1" applyProtection="1">
      <alignment horizontal="right" vertical="center"/>
      <protection hidden="1"/>
    </xf>
    <xf numFmtId="164" fontId="24" fillId="35" borderId="10" xfId="0" applyNumberFormat="1" applyFont="1" applyFill="1" applyBorder="1" applyAlignment="1" applyProtection="1">
      <alignment horizontal="center" vertical="center"/>
      <protection hidden="1"/>
    </xf>
    <xf numFmtId="3" fontId="38" fillId="41" borderId="34" xfId="0" applyNumberFormat="1" applyFont="1" applyFill="1" applyBorder="1" applyAlignment="1" applyProtection="1">
      <alignment horizontal="right" vertical="center"/>
      <protection hidden="1"/>
    </xf>
    <xf numFmtId="164" fontId="24" fillId="41" borderId="10" xfId="0" applyNumberFormat="1" applyFont="1" applyFill="1" applyBorder="1" applyAlignment="1" applyProtection="1">
      <alignment horizontal="center" vertical="center"/>
      <protection hidden="1"/>
    </xf>
    <xf numFmtId="0" fontId="30" fillId="41" borderId="18" xfId="0" applyFont="1" applyFill="1" applyBorder="1" applyAlignment="1" applyProtection="1">
      <alignment horizontal="left" vertical="center" indent="1"/>
      <protection hidden="1"/>
    </xf>
    <xf numFmtId="0" fontId="30" fillId="41" borderId="34" xfId="0" applyFont="1" applyFill="1" applyBorder="1" applyAlignment="1" applyProtection="1">
      <alignment horizontal="left" vertical="center" indent="1"/>
      <protection hidden="1"/>
    </xf>
    <xf numFmtId="3" fontId="38" fillId="41" borderId="19" xfId="0" applyNumberFormat="1" applyFont="1" applyFill="1" applyBorder="1" applyAlignment="1" applyProtection="1">
      <alignment horizontal="center" vertical="center"/>
      <protection hidden="1"/>
    </xf>
    <xf numFmtId="0" fontId="23" fillId="38" borderId="23" xfId="0" applyFont="1" applyFill="1" applyBorder="1" applyProtection="1">
      <protection hidden="1"/>
    </xf>
    <xf numFmtId="0" fontId="33" fillId="38" borderId="28" xfId="0" applyFont="1" applyFill="1" applyBorder="1" applyAlignment="1" applyProtection="1">
      <alignment horizontal="center" vertical="center"/>
      <protection hidden="1"/>
    </xf>
    <xf numFmtId="0" fontId="23" fillId="38" borderId="0" xfId="0" applyFont="1" applyFill="1" applyBorder="1" applyAlignment="1" applyProtection="1">
      <alignment vertical="center"/>
      <protection hidden="1"/>
    </xf>
    <xf numFmtId="0" fontId="23" fillId="38" borderId="0" xfId="0" applyFont="1" applyFill="1" applyBorder="1" applyProtection="1">
      <protection hidden="1"/>
    </xf>
    <xf numFmtId="164" fontId="23" fillId="38" borderId="35" xfId="0" applyNumberFormat="1" applyFont="1" applyFill="1" applyBorder="1" applyAlignment="1" applyProtection="1">
      <alignment horizontal="center" vertical="center"/>
      <protection hidden="1"/>
    </xf>
    <xf numFmtId="164" fontId="23" fillId="38" borderId="36" xfId="0" applyNumberFormat="1" applyFont="1" applyFill="1" applyBorder="1" applyAlignment="1" applyProtection="1">
      <alignment horizontal="center" vertical="center"/>
      <protection hidden="1"/>
    </xf>
    <xf numFmtId="0" fontId="33" fillId="38" borderId="45" xfId="0" applyFont="1" applyFill="1" applyBorder="1" applyAlignment="1" applyProtection="1">
      <alignment horizontal="center" vertical="center"/>
      <protection hidden="1"/>
    </xf>
    <xf numFmtId="164" fontId="23" fillId="38" borderId="27" xfId="0" applyNumberFormat="1" applyFont="1" applyFill="1" applyBorder="1" applyAlignment="1" applyProtection="1">
      <alignment horizontal="center" vertical="center"/>
      <protection hidden="1"/>
    </xf>
    <xf numFmtId="0" fontId="33" fillId="38" borderId="31" xfId="0" applyFont="1" applyFill="1" applyBorder="1" applyAlignment="1" applyProtection="1">
      <alignment horizontal="center" vertical="center"/>
      <protection hidden="1"/>
    </xf>
    <xf numFmtId="164" fontId="23" fillId="38" borderId="30" xfId="0" applyNumberFormat="1" applyFont="1" applyFill="1" applyBorder="1" applyAlignment="1" applyProtection="1">
      <alignment horizontal="center" vertical="center"/>
      <protection hidden="1"/>
    </xf>
    <xf numFmtId="0" fontId="30" fillId="35" borderId="18" xfId="0" applyFont="1" applyFill="1" applyBorder="1" applyAlignment="1" applyProtection="1">
      <alignment horizontal="left" vertical="center" indent="1"/>
      <protection hidden="1"/>
    </xf>
    <xf numFmtId="0" fontId="30" fillId="35" borderId="34" xfId="0" applyFont="1" applyFill="1" applyBorder="1" applyAlignment="1" applyProtection="1">
      <alignment horizontal="left" vertical="center" indent="1"/>
      <protection hidden="1"/>
    </xf>
    <xf numFmtId="3" fontId="38" fillId="35" borderId="19" xfId="0" applyNumberFormat="1" applyFont="1" applyFill="1" applyBorder="1" applyAlignment="1" applyProtection="1">
      <alignment horizontal="center" vertical="center"/>
      <protection hidden="1"/>
    </xf>
    <xf numFmtId="0" fontId="33" fillId="42" borderId="22" xfId="0" applyFont="1" applyFill="1" applyBorder="1" applyAlignment="1" applyProtection="1">
      <alignment horizontal="center" vertical="center"/>
      <protection hidden="1"/>
    </xf>
    <xf numFmtId="0" fontId="23" fillId="42" borderId="23" xfId="0" applyFont="1" applyFill="1" applyBorder="1" applyProtection="1">
      <protection hidden="1"/>
    </xf>
    <xf numFmtId="0" fontId="33" fillId="43" borderId="22" xfId="0" applyFont="1" applyFill="1" applyBorder="1" applyAlignment="1" applyProtection="1">
      <alignment horizontal="center" vertical="center"/>
      <protection hidden="1"/>
    </xf>
    <xf numFmtId="0" fontId="23" fillId="43" borderId="23" xfId="0" applyFont="1" applyFill="1" applyBorder="1" applyProtection="1">
      <protection hidden="1"/>
    </xf>
    <xf numFmtId="0" fontId="23" fillId="39" borderId="23" xfId="0" applyFont="1" applyFill="1" applyBorder="1" applyProtection="1">
      <protection hidden="1"/>
    </xf>
    <xf numFmtId="0" fontId="39" fillId="36" borderId="0" xfId="0" applyFont="1" applyFill="1" applyBorder="1" applyAlignment="1" applyProtection="1">
      <alignment horizontal="center" vertical="center"/>
      <protection hidden="1"/>
    </xf>
    <xf numFmtId="164" fontId="23" fillId="36" borderId="35" xfId="0" applyNumberFormat="1" applyFont="1" applyFill="1" applyBorder="1" applyAlignment="1" applyProtection="1">
      <alignment horizontal="center" vertical="center"/>
      <protection hidden="1"/>
    </xf>
    <xf numFmtId="164" fontId="23" fillId="36" borderId="36" xfId="0" applyNumberFormat="1" applyFont="1" applyFill="1" applyBorder="1" applyAlignment="1" applyProtection="1">
      <alignment horizontal="center" vertical="center"/>
      <protection hidden="1"/>
    </xf>
    <xf numFmtId="0" fontId="33" fillId="36" borderId="45" xfId="0" applyFont="1" applyFill="1" applyBorder="1" applyAlignment="1" applyProtection="1">
      <alignment horizontal="center" vertical="center"/>
      <protection hidden="1"/>
    </xf>
    <xf numFmtId="164" fontId="23" fillId="36" borderId="27" xfId="0" applyNumberFormat="1" applyFont="1" applyFill="1" applyBorder="1" applyAlignment="1" applyProtection="1">
      <alignment horizontal="center" vertical="center"/>
      <protection hidden="1"/>
    </xf>
    <xf numFmtId="0" fontId="33" fillId="36" borderId="31" xfId="0" applyFont="1" applyFill="1" applyBorder="1" applyAlignment="1" applyProtection="1">
      <alignment horizontal="center" vertical="center"/>
      <protection hidden="1"/>
    </xf>
    <xf numFmtId="164" fontId="23" fillId="36" borderId="30" xfId="0" applyNumberFormat="1" applyFont="1" applyFill="1" applyBorder="1" applyAlignment="1" applyProtection="1">
      <alignment horizontal="center" vertical="center"/>
      <protection hidden="1"/>
    </xf>
    <xf numFmtId="0" fontId="30" fillId="44" borderId="18" xfId="0" applyFont="1" applyFill="1" applyBorder="1" applyAlignment="1" applyProtection="1">
      <alignment horizontal="left" vertical="center" indent="1"/>
      <protection hidden="1"/>
    </xf>
    <xf numFmtId="0" fontId="30" fillId="44" borderId="34" xfId="0" applyFont="1" applyFill="1" applyBorder="1" applyAlignment="1" applyProtection="1">
      <alignment horizontal="left" vertical="center" indent="1"/>
      <protection hidden="1"/>
    </xf>
    <xf numFmtId="3" fontId="38" fillId="44" borderId="19" xfId="0" applyNumberFormat="1" applyFont="1" applyFill="1" applyBorder="1" applyAlignment="1" applyProtection="1">
      <alignment horizontal="center" vertical="center"/>
      <protection hidden="1"/>
    </xf>
    <xf numFmtId="164" fontId="24" fillId="44" borderId="10" xfId="0" applyNumberFormat="1" applyFont="1" applyFill="1" applyBorder="1" applyAlignment="1" applyProtection="1">
      <alignment horizontal="center" vertical="center"/>
      <protection hidden="1"/>
    </xf>
    <xf numFmtId="0" fontId="30" fillId="45" borderId="18" xfId="0" applyFont="1" applyFill="1" applyBorder="1" applyAlignment="1" applyProtection="1">
      <alignment horizontal="left" vertical="center" indent="1"/>
      <protection hidden="1"/>
    </xf>
    <xf numFmtId="0" fontId="30" fillId="45" borderId="34" xfId="0" applyFont="1" applyFill="1" applyBorder="1" applyAlignment="1" applyProtection="1">
      <alignment horizontal="left" vertical="center" indent="1"/>
      <protection hidden="1"/>
    </xf>
    <xf numFmtId="3" fontId="38" fillId="45" borderId="19" xfId="0" applyNumberFormat="1" applyFont="1" applyFill="1" applyBorder="1" applyAlignment="1" applyProtection="1">
      <alignment horizontal="center" vertical="center"/>
      <protection hidden="1"/>
    </xf>
    <xf numFmtId="164" fontId="24" fillId="45" borderId="10" xfId="0" applyNumberFormat="1" applyFont="1" applyFill="1" applyBorder="1" applyAlignment="1" applyProtection="1">
      <alignment horizontal="center" vertical="center"/>
      <protection hidden="1"/>
    </xf>
    <xf numFmtId="3" fontId="38" fillId="45" borderId="34" xfId="0" applyNumberFormat="1" applyFont="1" applyFill="1" applyBorder="1" applyAlignment="1" applyProtection="1">
      <alignment horizontal="right" vertical="center"/>
      <protection hidden="1"/>
    </xf>
    <xf numFmtId="0" fontId="33" fillId="42" borderId="28" xfId="0" applyFont="1" applyFill="1" applyBorder="1" applyAlignment="1" applyProtection="1">
      <alignment horizontal="center" vertical="center"/>
      <protection hidden="1"/>
    </xf>
    <xf numFmtId="0" fontId="29" fillId="42" borderId="0" xfId="0" applyFont="1" applyFill="1" applyBorder="1" applyAlignment="1" applyProtection="1">
      <alignment vertical="center"/>
      <protection hidden="1"/>
    </xf>
    <xf numFmtId="0" fontId="23" fillId="42" borderId="0" xfId="0" applyFont="1" applyFill="1" applyBorder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33" fillId="42" borderId="45" xfId="0" applyFont="1" applyFill="1" applyBorder="1" applyAlignment="1" applyProtection="1">
      <alignment horizontal="center" vertical="center"/>
      <protection hidden="1"/>
    </xf>
    <xf numFmtId="164" fontId="23" fillId="42" borderId="27" xfId="0" applyNumberFormat="1" applyFont="1" applyFill="1" applyBorder="1" applyAlignment="1" applyProtection="1">
      <alignment horizontal="center" vertical="center"/>
      <protection hidden="1"/>
    </xf>
    <xf numFmtId="0" fontId="33" fillId="42" borderId="31" xfId="0" applyFont="1" applyFill="1" applyBorder="1" applyAlignment="1" applyProtection="1">
      <alignment horizontal="center" vertical="center"/>
      <protection hidden="1"/>
    </xf>
    <xf numFmtId="164" fontId="23" fillId="42" borderId="30" xfId="0" applyNumberFormat="1" applyFont="1" applyFill="1" applyBorder="1" applyAlignment="1" applyProtection="1">
      <alignment horizontal="center" vertical="center"/>
      <protection hidden="1"/>
    </xf>
    <xf numFmtId="164" fontId="23" fillId="42" borderId="35" xfId="0" applyNumberFormat="1" applyFont="1" applyFill="1" applyBorder="1" applyAlignment="1" applyProtection="1">
      <alignment horizontal="center" vertical="center"/>
      <protection hidden="1"/>
    </xf>
    <xf numFmtId="164" fontId="23" fillId="42" borderId="36" xfId="0" applyNumberFormat="1" applyFont="1" applyFill="1" applyBorder="1" applyAlignment="1" applyProtection="1">
      <alignment horizontal="center" vertical="center"/>
      <protection hidden="1"/>
    </xf>
    <xf numFmtId="3" fontId="38" fillId="44" borderId="34" xfId="0" applyNumberFormat="1" applyFont="1" applyFill="1" applyBorder="1" applyAlignment="1" applyProtection="1">
      <alignment horizontal="right" vertical="center"/>
      <protection hidden="1"/>
    </xf>
    <xf numFmtId="0" fontId="33" fillId="39" borderId="28" xfId="0" applyFont="1" applyFill="1" applyBorder="1" applyAlignment="1" applyProtection="1">
      <alignment horizontal="center" vertical="center"/>
      <protection hidden="1"/>
    </xf>
    <xf numFmtId="0" fontId="29" fillId="39" borderId="0" xfId="0" applyFont="1" applyFill="1" applyBorder="1" applyAlignment="1" applyProtection="1">
      <alignment vertical="center"/>
      <protection hidden="1"/>
    </xf>
    <xf numFmtId="0" fontId="23" fillId="39" borderId="0" xfId="0" applyFont="1" applyFill="1" applyBorder="1" applyProtection="1">
      <protection hidden="1"/>
    </xf>
    <xf numFmtId="0" fontId="23" fillId="39" borderId="0" xfId="0" applyFont="1" applyFill="1" applyBorder="1" applyAlignment="1" applyProtection="1">
      <alignment vertical="center"/>
      <protection hidden="1"/>
    </xf>
    <xf numFmtId="0" fontId="33" fillId="39" borderId="45" xfId="0" applyFont="1" applyFill="1" applyBorder="1" applyAlignment="1" applyProtection="1">
      <alignment horizontal="center" vertical="center"/>
      <protection hidden="1"/>
    </xf>
    <xf numFmtId="164" fontId="23" fillId="39" borderId="27" xfId="0" applyNumberFormat="1" applyFont="1" applyFill="1" applyBorder="1" applyAlignment="1" applyProtection="1">
      <alignment horizontal="center" vertical="center"/>
      <protection hidden="1"/>
    </xf>
    <xf numFmtId="0" fontId="33" fillId="39" borderId="31" xfId="0" applyFont="1" applyFill="1" applyBorder="1" applyAlignment="1" applyProtection="1">
      <alignment horizontal="center" vertical="center"/>
      <protection hidden="1"/>
    </xf>
    <xf numFmtId="164" fontId="23" fillId="39" borderId="30" xfId="0" applyNumberFormat="1" applyFont="1" applyFill="1" applyBorder="1" applyAlignment="1" applyProtection="1">
      <alignment horizontal="center" vertical="center"/>
      <protection hidden="1"/>
    </xf>
    <xf numFmtId="164" fontId="23" fillId="39" borderId="35" xfId="0" applyNumberFormat="1" applyFont="1" applyFill="1" applyBorder="1" applyAlignment="1" applyProtection="1">
      <alignment horizontal="center" vertical="center"/>
      <protection hidden="1"/>
    </xf>
    <xf numFmtId="164" fontId="23" fillId="39" borderId="36" xfId="0" applyNumberFormat="1" applyFont="1" applyFill="1" applyBorder="1" applyAlignment="1" applyProtection="1">
      <alignment horizontal="center" vertical="center"/>
      <protection hidden="1"/>
    </xf>
    <xf numFmtId="3" fontId="38" fillId="37" borderId="34" xfId="0" applyNumberFormat="1" applyFont="1" applyFill="1" applyBorder="1" applyAlignment="1" applyProtection="1">
      <alignment horizontal="right" vertical="center"/>
      <protection hidden="1"/>
    </xf>
    <xf numFmtId="164" fontId="24" fillId="37" borderId="10" xfId="0" applyNumberFormat="1" applyFont="1" applyFill="1" applyBorder="1" applyAlignment="1" applyProtection="1">
      <alignment horizontal="center" vertical="center"/>
      <protection hidden="1"/>
    </xf>
    <xf numFmtId="0" fontId="30" fillId="37" borderId="18" xfId="0" applyFont="1" applyFill="1" applyBorder="1" applyAlignment="1" applyProtection="1">
      <alignment horizontal="left" vertical="center" indent="1"/>
      <protection hidden="1"/>
    </xf>
    <xf numFmtId="0" fontId="30" fillId="37" borderId="34" xfId="0" applyFont="1" applyFill="1" applyBorder="1" applyAlignment="1" applyProtection="1">
      <alignment horizontal="left" vertical="center" indent="1"/>
      <protection hidden="1"/>
    </xf>
    <xf numFmtId="3" fontId="38" fillId="37" borderId="19" xfId="0" applyNumberFormat="1" applyFont="1" applyFill="1" applyBorder="1" applyAlignment="1" applyProtection="1">
      <alignment horizontal="center" vertical="center"/>
      <protection hidden="1"/>
    </xf>
    <xf numFmtId="0" fontId="33" fillId="43" borderId="28" xfId="0" applyFont="1" applyFill="1" applyBorder="1" applyAlignment="1" applyProtection="1">
      <alignment horizontal="center" vertical="center"/>
      <protection hidden="1"/>
    </xf>
    <xf numFmtId="0" fontId="29" fillId="43" borderId="0" xfId="0" applyFont="1" applyFill="1" applyBorder="1" applyAlignment="1" applyProtection="1">
      <alignment vertical="center"/>
      <protection hidden="1"/>
    </xf>
    <xf numFmtId="0" fontId="23" fillId="43" borderId="0" xfId="0" applyFont="1" applyFill="1" applyBorder="1" applyProtection="1">
      <protection hidden="1"/>
    </xf>
    <xf numFmtId="0" fontId="23" fillId="43" borderId="0" xfId="0" applyFont="1" applyFill="1" applyBorder="1" applyAlignment="1" applyProtection="1">
      <alignment vertical="center"/>
      <protection hidden="1"/>
    </xf>
    <xf numFmtId="164" fontId="23" fillId="43" borderId="35" xfId="0" applyNumberFormat="1" applyFont="1" applyFill="1" applyBorder="1" applyAlignment="1" applyProtection="1">
      <alignment horizontal="center" vertical="center"/>
      <protection hidden="1"/>
    </xf>
    <xf numFmtId="164" fontId="23" fillId="43" borderId="36" xfId="0" applyNumberFormat="1" applyFont="1" applyFill="1" applyBorder="1" applyAlignment="1" applyProtection="1">
      <alignment horizontal="center" vertical="center"/>
      <protection hidden="1"/>
    </xf>
    <xf numFmtId="0" fontId="33" fillId="43" borderId="45" xfId="0" applyFont="1" applyFill="1" applyBorder="1" applyAlignment="1" applyProtection="1">
      <alignment horizontal="center" vertical="center"/>
      <protection hidden="1"/>
    </xf>
    <xf numFmtId="164" fontId="23" fillId="43" borderId="27" xfId="0" applyNumberFormat="1" applyFont="1" applyFill="1" applyBorder="1" applyAlignment="1" applyProtection="1">
      <alignment horizontal="center" vertical="center"/>
      <protection hidden="1"/>
    </xf>
    <xf numFmtId="0" fontId="33" fillId="43" borderId="31" xfId="0" applyFont="1" applyFill="1" applyBorder="1" applyAlignment="1" applyProtection="1">
      <alignment horizontal="center" vertical="center"/>
      <protection hidden="1"/>
    </xf>
    <xf numFmtId="164" fontId="23" fillId="43" borderId="30" xfId="0" applyNumberFormat="1" applyFont="1" applyFill="1" applyBorder="1" applyAlignment="1" applyProtection="1">
      <alignment horizontal="center" vertical="center"/>
      <protection hidden="1"/>
    </xf>
    <xf numFmtId="3" fontId="38" fillId="46" borderId="34" xfId="0" applyNumberFormat="1" applyFont="1" applyFill="1" applyBorder="1" applyAlignment="1" applyProtection="1">
      <alignment horizontal="right" vertical="center"/>
      <protection hidden="1"/>
    </xf>
    <xf numFmtId="164" fontId="24" fillId="46" borderId="10" xfId="0" applyNumberFormat="1" applyFont="1" applyFill="1" applyBorder="1" applyAlignment="1" applyProtection="1">
      <alignment horizontal="center" vertical="center"/>
      <protection hidden="1"/>
    </xf>
    <xf numFmtId="0" fontId="30" fillId="46" borderId="18" xfId="0" applyFont="1" applyFill="1" applyBorder="1" applyAlignment="1" applyProtection="1">
      <alignment horizontal="left" vertical="center" indent="1"/>
      <protection hidden="1"/>
    </xf>
    <xf numFmtId="0" fontId="30" fillId="46" borderId="34" xfId="0" applyFont="1" applyFill="1" applyBorder="1" applyAlignment="1" applyProtection="1">
      <alignment horizontal="left" vertical="center" indent="1"/>
      <protection hidden="1"/>
    </xf>
    <xf numFmtId="3" fontId="38" fillId="46" borderId="19" xfId="0" applyNumberFormat="1" applyFont="1" applyFill="1" applyBorder="1" applyAlignment="1" applyProtection="1">
      <alignment horizontal="center" vertical="center"/>
      <protection hidden="1"/>
    </xf>
    <xf numFmtId="164" fontId="23" fillId="40" borderId="46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0" fontId="31" fillId="42" borderId="0" xfId="0" applyFont="1" applyFill="1" applyBorder="1" applyAlignment="1" applyProtection="1">
      <alignment horizontal="center" vertical="center" wrapText="1"/>
      <protection hidden="1"/>
    </xf>
    <xf numFmtId="0" fontId="31" fillId="36" borderId="0" xfId="0" applyFont="1" applyFill="1" applyBorder="1" applyAlignment="1" applyProtection="1">
      <alignment horizontal="center" vertical="center" wrapText="1"/>
      <protection hidden="1"/>
    </xf>
    <xf numFmtId="0" fontId="23" fillId="33" borderId="0" xfId="0" applyFont="1" applyFill="1" applyProtection="1">
      <protection hidden="1"/>
    </xf>
    <xf numFmtId="0" fontId="23" fillId="33" borderId="0" xfId="0" applyFont="1" applyFill="1" applyAlignment="1" applyProtection="1">
      <alignment vertical="center"/>
      <protection hidden="1"/>
    </xf>
    <xf numFmtId="164" fontId="31" fillId="54" borderId="11" xfId="0" applyNumberFormat="1" applyFont="1" applyFill="1" applyBorder="1" applyAlignment="1" applyProtection="1">
      <alignment horizontal="center" vertical="center"/>
      <protection hidden="1"/>
    </xf>
    <xf numFmtId="0" fontId="33" fillId="35" borderId="22" xfId="0" applyFont="1" applyFill="1" applyBorder="1" applyAlignment="1" applyProtection="1">
      <alignment horizontal="center" vertical="center"/>
      <protection hidden="1"/>
    </xf>
    <xf numFmtId="0" fontId="23" fillId="35" borderId="23" xfId="0" applyFont="1" applyFill="1" applyBorder="1" applyProtection="1">
      <protection hidden="1"/>
    </xf>
    <xf numFmtId="0" fontId="26" fillId="35" borderId="23" xfId="0" applyFont="1" applyFill="1" applyBorder="1" applyAlignment="1" applyProtection="1">
      <alignment horizontal="center" vertical="center" wrapText="1"/>
      <protection hidden="1"/>
    </xf>
    <xf numFmtId="3" fontId="30" fillId="35" borderId="23" xfId="0" applyNumberFormat="1" applyFont="1" applyFill="1" applyBorder="1" applyAlignment="1" applyProtection="1">
      <alignment horizontal="center" vertical="center" wrapText="1"/>
      <protection hidden="1"/>
    </xf>
    <xf numFmtId="0" fontId="30" fillId="35" borderId="23" xfId="0" applyFont="1" applyFill="1" applyBorder="1" applyAlignment="1" applyProtection="1">
      <alignment horizontal="center" vertical="center" wrapText="1"/>
      <protection hidden="1"/>
    </xf>
    <xf numFmtId="3" fontId="38" fillId="35" borderId="23" xfId="0" applyNumberFormat="1" applyFont="1" applyFill="1" applyBorder="1" applyAlignment="1" applyProtection="1">
      <alignment vertical="center"/>
      <protection hidden="1"/>
    </xf>
    <xf numFmtId="0" fontId="34" fillId="35" borderId="24" xfId="42" applyNumberFormat="1" applyFont="1" applyFill="1" applyBorder="1" applyAlignment="1" applyProtection="1">
      <alignment horizontal="center" vertical="center" wrapText="1"/>
      <protection hidden="1"/>
    </xf>
    <xf numFmtId="0" fontId="28" fillId="35" borderId="0" xfId="0" applyFont="1" applyFill="1" applyBorder="1" applyAlignment="1" applyProtection="1">
      <alignment horizontal="left" vertical="top" wrapText="1"/>
      <protection hidden="1"/>
    </xf>
    <xf numFmtId="0" fontId="31" fillId="35" borderId="11" xfId="0" applyFont="1" applyFill="1" applyBorder="1" applyAlignment="1" applyProtection="1">
      <alignment horizontal="center" vertical="center" wrapText="1"/>
      <protection hidden="1"/>
    </xf>
    <xf numFmtId="0" fontId="33" fillId="35" borderId="28" xfId="0" applyFont="1" applyFill="1" applyBorder="1" applyAlignment="1" applyProtection="1">
      <alignment horizontal="center" vertical="center"/>
      <protection hidden="1"/>
    </xf>
    <xf numFmtId="0" fontId="31" fillId="53" borderId="11" xfId="0" applyFont="1" applyFill="1" applyBorder="1" applyAlignment="1" applyProtection="1">
      <alignment horizontal="center" vertical="center" wrapText="1"/>
      <protection hidden="1"/>
    </xf>
    <xf numFmtId="164" fontId="31" fillId="53" borderId="11" xfId="0" applyNumberFormat="1" applyFont="1" applyFill="1" applyBorder="1" applyAlignment="1" applyProtection="1">
      <alignment horizontal="center" vertical="center"/>
      <protection hidden="1"/>
    </xf>
    <xf numFmtId="0" fontId="31" fillId="37" borderId="11" xfId="0" applyFont="1" applyFill="1" applyBorder="1" applyAlignment="1" applyProtection="1">
      <alignment horizontal="center" vertical="center" wrapText="1"/>
      <protection hidden="1"/>
    </xf>
    <xf numFmtId="0" fontId="44" fillId="35" borderId="21" xfId="0" applyFont="1" applyFill="1" applyBorder="1" applyAlignment="1" applyProtection="1">
      <alignment horizontal="left" vertical="top"/>
      <protection hidden="1"/>
    </xf>
    <xf numFmtId="0" fontId="31" fillId="41" borderId="12" xfId="0" applyFont="1" applyFill="1" applyBorder="1" applyAlignment="1" applyProtection="1">
      <alignment horizontal="center" vertical="center" wrapText="1"/>
      <protection hidden="1"/>
    </xf>
    <xf numFmtId="0" fontId="31" fillId="41" borderId="11" xfId="0" applyFont="1" applyFill="1" applyBorder="1" applyAlignment="1" applyProtection="1">
      <alignment horizontal="center" vertical="center" wrapText="1"/>
      <protection hidden="1"/>
    </xf>
    <xf numFmtId="164" fontId="31" fillId="55" borderId="11" xfId="0" applyNumberFormat="1" applyFont="1" applyFill="1" applyBorder="1" applyAlignment="1" applyProtection="1">
      <alignment horizontal="center" vertical="center"/>
      <protection hidden="1"/>
    </xf>
    <xf numFmtId="164" fontId="31" fillId="52" borderId="11" xfId="0" applyNumberFormat="1" applyFont="1" applyFill="1" applyBorder="1" applyAlignment="1" applyProtection="1">
      <alignment horizontal="center" vertical="center"/>
      <protection hidden="1"/>
    </xf>
    <xf numFmtId="164" fontId="31" fillId="56" borderId="11" xfId="0" applyNumberFormat="1" applyFont="1" applyFill="1" applyBorder="1" applyAlignment="1" applyProtection="1">
      <alignment horizontal="center" vertical="center"/>
      <protection hidden="1"/>
    </xf>
    <xf numFmtId="0" fontId="31" fillId="35" borderId="12" xfId="0" applyFont="1" applyFill="1" applyBorder="1" applyAlignment="1" applyProtection="1">
      <alignment horizontal="center" vertical="center" wrapText="1"/>
      <protection hidden="1"/>
    </xf>
    <xf numFmtId="0" fontId="31" fillId="46" borderId="12" xfId="0" applyFont="1" applyFill="1" applyBorder="1" applyAlignment="1" applyProtection="1">
      <alignment horizontal="center" vertical="center" wrapText="1"/>
      <protection hidden="1"/>
    </xf>
    <xf numFmtId="0" fontId="31" fillId="46" borderId="11" xfId="0" applyFont="1" applyFill="1" applyBorder="1" applyAlignment="1" applyProtection="1">
      <alignment horizontal="center" vertical="center" wrapText="1"/>
      <protection hidden="1"/>
    </xf>
    <xf numFmtId="164" fontId="31" fillId="57" borderId="11" xfId="0" applyNumberFormat="1" applyFont="1" applyFill="1" applyBorder="1" applyAlignment="1" applyProtection="1">
      <alignment horizontal="center" vertical="center"/>
      <protection hidden="1"/>
    </xf>
    <xf numFmtId="0" fontId="31" fillId="37" borderId="12" xfId="0" applyFont="1" applyFill="1" applyBorder="1" applyAlignment="1" applyProtection="1">
      <alignment horizontal="center" vertical="center" wrapText="1"/>
      <protection hidden="1"/>
    </xf>
    <xf numFmtId="0" fontId="31" fillId="44" borderId="11" xfId="0" applyFont="1" applyFill="1" applyBorder="1" applyAlignment="1" applyProtection="1">
      <alignment horizontal="center" vertical="center" wrapText="1"/>
      <protection hidden="1"/>
    </xf>
    <xf numFmtId="0" fontId="31" fillId="45" borderId="11" xfId="0" applyFont="1" applyFill="1" applyBorder="1" applyAlignment="1" applyProtection="1">
      <alignment horizontal="center" vertical="center" wrapText="1"/>
      <protection hidden="1"/>
    </xf>
    <xf numFmtId="0" fontId="38" fillId="55" borderId="15" xfId="0" applyFont="1" applyFill="1" applyBorder="1" applyAlignment="1" applyProtection="1">
      <alignment horizontal="center" vertical="center"/>
      <protection hidden="1"/>
    </xf>
    <xf numFmtId="0" fontId="38" fillId="52" borderId="15" xfId="0" applyFont="1" applyFill="1" applyBorder="1" applyAlignment="1" applyProtection="1">
      <alignment horizontal="center" vertical="center"/>
      <protection hidden="1"/>
    </xf>
    <xf numFmtId="0" fontId="38" fillId="54" borderId="17" xfId="0" applyFont="1" applyFill="1" applyBorder="1" applyAlignment="1" applyProtection="1">
      <alignment horizontal="center" vertical="center"/>
      <protection hidden="1"/>
    </xf>
    <xf numFmtId="0" fontId="38" fillId="53" borderId="15" xfId="0" applyFont="1" applyFill="1" applyBorder="1" applyAlignment="1" applyProtection="1">
      <alignment horizontal="center" vertical="center"/>
      <protection hidden="1"/>
    </xf>
    <xf numFmtId="0" fontId="38" fillId="56" borderId="15" xfId="0" applyFont="1" applyFill="1" applyBorder="1" applyAlignment="1" applyProtection="1">
      <alignment horizontal="center" vertical="center"/>
      <protection hidden="1"/>
    </xf>
    <xf numFmtId="0" fontId="38" fillId="57" borderId="17" xfId="0" applyFont="1" applyFill="1" applyBorder="1" applyAlignment="1" applyProtection="1">
      <alignment horizontal="center" vertical="center"/>
      <protection hidden="1"/>
    </xf>
    <xf numFmtId="0" fontId="38" fillId="52" borderId="23" xfId="0" applyFont="1" applyFill="1" applyBorder="1" applyAlignment="1" applyProtection="1">
      <alignment vertical="center"/>
      <protection hidden="1"/>
    </xf>
    <xf numFmtId="0" fontId="38" fillId="52" borderId="21" xfId="0" applyFont="1" applyFill="1" applyBorder="1" applyAlignment="1" applyProtection="1">
      <alignment vertical="center"/>
      <protection hidden="1"/>
    </xf>
    <xf numFmtId="0" fontId="38" fillId="52" borderId="32" xfId="0" applyFont="1" applyFill="1" applyBorder="1" applyAlignment="1" applyProtection="1">
      <alignment vertical="center"/>
      <protection hidden="1"/>
    </xf>
    <xf numFmtId="0" fontId="38" fillId="53" borderId="23" xfId="0" applyFont="1" applyFill="1" applyBorder="1" applyAlignment="1" applyProtection="1">
      <alignment vertical="center"/>
      <protection hidden="1"/>
    </xf>
    <xf numFmtId="0" fontId="38" fillId="53" borderId="21" xfId="0" applyFont="1" applyFill="1" applyBorder="1" applyAlignment="1" applyProtection="1">
      <alignment vertical="center"/>
      <protection hidden="1"/>
    </xf>
    <xf numFmtId="0" fontId="38" fillId="53" borderId="32" xfId="0" applyFont="1" applyFill="1" applyBorder="1" applyAlignment="1" applyProtection="1">
      <alignment vertical="center"/>
      <protection hidden="1"/>
    </xf>
    <xf numFmtId="0" fontId="38" fillId="56" borderId="23" xfId="0" applyFont="1" applyFill="1" applyBorder="1" applyAlignment="1" applyProtection="1">
      <alignment vertical="center"/>
      <protection hidden="1"/>
    </xf>
    <xf numFmtId="0" fontId="38" fillId="56" borderId="21" xfId="0" applyFont="1" applyFill="1" applyBorder="1" applyAlignment="1" applyProtection="1">
      <alignment vertical="center"/>
      <protection hidden="1"/>
    </xf>
    <xf numFmtId="0" fontId="38" fillId="56" borderId="32" xfId="0" applyFont="1" applyFill="1" applyBorder="1" applyAlignment="1" applyProtection="1">
      <alignment vertical="center"/>
      <protection hidden="1"/>
    </xf>
    <xf numFmtId="0" fontId="38" fillId="55" borderId="23" xfId="0" applyFont="1" applyFill="1" applyBorder="1" applyAlignment="1" applyProtection="1">
      <alignment vertical="center"/>
      <protection hidden="1"/>
    </xf>
    <xf numFmtId="0" fontId="38" fillId="55" borderId="21" xfId="0" applyFont="1" applyFill="1" applyBorder="1" applyAlignment="1" applyProtection="1">
      <alignment vertical="center"/>
      <protection hidden="1"/>
    </xf>
    <xf numFmtId="0" fontId="38" fillId="55" borderId="32" xfId="0" applyFont="1" applyFill="1" applyBorder="1" applyAlignment="1" applyProtection="1">
      <alignment vertical="center"/>
      <protection hidden="1"/>
    </xf>
    <xf numFmtId="0" fontId="38" fillId="54" borderId="23" xfId="0" applyFont="1" applyFill="1" applyBorder="1" applyAlignment="1" applyProtection="1">
      <alignment vertical="center"/>
      <protection hidden="1"/>
    </xf>
    <xf numFmtId="0" fontId="38" fillId="54" borderId="21" xfId="0" applyFont="1" applyFill="1" applyBorder="1" applyAlignment="1" applyProtection="1">
      <alignment vertical="center"/>
      <protection hidden="1"/>
    </xf>
    <xf numFmtId="0" fontId="38" fillId="54" borderId="32" xfId="0" applyFont="1" applyFill="1" applyBorder="1" applyAlignment="1" applyProtection="1">
      <alignment vertical="center"/>
      <protection hidden="1"/>
    </xf>
    <xf numFmtId="0" fontId="38" fillId="57" borderId="23" xfId="0" applyFont="1" applyFill="1" applyBorder="1" applyAlignment="1" applyProtection="1">
      <alignment vertical="center"/>
      <protection hidden="1"/>
    </xf>
    <xf numFmtId="0" fontId="38" fillId="57" borderId="21" xfId="0" applyFont="1" applyFill="1" applyBorder="1" applyAlignment="1" applyProtection="1">
      <alignment vertical="center"/>
      <protection hidden="1"/>
    </xf>
    <xf numFmtId="0" fontId="38" fillId="57" borderId="32" xfId="0" applyFont="1" applyFill="1" applyBorder="1" applyAlignment="1" applyProtection="1">
      <alignment vertical="center"/>
      <protection hidden="1"/>
    </xf>
    <xf numFmtId="0" fontId="23" fillId="34" borderId="0" xfId="0" applyFont="1" applyFill="1" applyBorder="1" applyAlignment="1" applyProtection="1">
      <alignment vertical="top"/>
      <protection hidden="1"/>
    </xf>
    <xf numFmtId="0" fontId="40" fillId="42" borderId="0" xfId="0" applyFont="1" applyFill="1" applyBorder="1" applyAlignment="1" applyProtection="1">
      <alignment horizontal="center" vertical="center"/>
      <protection hidden="1"/>
    </xf>
    <xf numFmtId="3" fontId="40" fillId="39" borderId="0" xfId="0" applyNumberFormat="1" applyFont="1" applyFill="1" applyBorder="1" applyAlignment="1" applyProtection="1">
      <alignment vertical="center"/>
      <protection hidden="1"/>
    </xf>
    <xf numFmtId="0" fontId="40" fillId="39" borderId="0" xfId="0" applyFont="1" applyFill="1" applyBorder="1" applyAlignment="1" applyProtection="1">
      <alignment horizontal="center" vertical="center"/>
      <protection hidden="1"/>
    </xf>
    <xf numFmtId="0" fontId="40" fillId="43" borderId="0" xfId="0" applyFont="1" applyFill="1" applyBorder="1" applyAlignment="1" applyProtection="1">
      <alignment horizontal="center" vertical="center"/>
      <protection hidden="1"/>
    </xf>
    <xf numFmtId="3" fontId="40" fillId="38" borderId="0" xfId="0" applyNumberFormat="1" applyFont="1" applyFill="1" applyBorder="1" applyAlignment="1" applyProtection="1">
      <alignment vertical="center"/>
      <protection hidden="1"/>
    </xf>
    <xf numFmtId="0" fontId="40" fillId="38" borderId="0" xfId="0" applyFont="1" applyFill="1" applyBorder="1" applyAlignment="1" applyProtection="1">
      <alignment horizontal="center" vertical="center"/>
      <protection hidden="1"/>
    </xf>
    <xf numFmtId="3" fontId="40" fillId="40" borderId="0" xfId="0" applyNumberFormat="1" applyFont="1" applyFill="1" applyBorder="1" applyAlignment="1" applyProtection="1">
      <alignment vertical="center"/>
      <protection hidden="1"/>
    </xf>
    <xf numFmtId="0" fontId="40" fillId="40" borderId="0" xfId="0" applyFont="1" applyFill="1" applyBorder="1" applyAlignment="1" applyProtection="1">
      <alignment horizontal="center" vertical="center"/>
      <protection hidden="1"/>
    </xf>
    <xf numFmtId="0" fontId="23" fillId="34" borderId="0" xfId="0" applyFont="1" applyFill="1" applyAlignment="1" applyProtection="1">
      <alignment horizontal="right"/>
      <protection hidden="1"/>
    </xf>
    <xf numFmtId="0" fontId="31" fillId="33" borderId="11" xfId="0" applyFont="1" applyFill="1" applyBorder="1" applyAlignment="1" applyProtection="1">
      <alignment horizontal="center" vertical="center"/>
      <protection locked="0" hidden="1"/>
    </xf>
    <xf numFmtId="164" fontId="31" fillId="33" borderId="11" xfId="0" applyNumberFormat="1" applyFont="1" applyFill="1" applyBorder="1" applyAlignment="1" applyProtection="1">
      <alignment horizontal="center" vertical="center"/>
      <protection locked="0" hidden="1"/>
    </xf>
    <xf numFmtId="0" fontId="24" fillId="33" borderId="52" xfId="0" applyFont="1" applyFill="1" applyBorder="1" applyAlignment="1" applyProtection="1">
      <alignment horizontal="center" vertical="center"/>
      <protection hidden="1"/>
    </xf>
    <xf numFmtId="0" fontId="23" fillId="33" borderId="48" xfId="0" applyFont="1" applyFill="1" applyBorder="1" applyAlignment="1" applyProtection="1">
      <alignment vertical="center"/>
      <protection hidden="1"/>
    </xf>
    <xf numFmtId="0" fontId="23" fillId="33" borderId="49" xfId="0" applyFont="1" applyFill="1" applyBorder="1" applyAlignment="1" applyProtection="1">
      <alignment vertical="center"/>
      <protection hidden="1"/>
    </xf>
    <xf numFmtId="0" fontId="24" fillId="33" borderId="53" xfId="0" applyFont="1" applyFill="1" applyBorder="1" applyAlignment="1" applyProtection="1">
      <alignment horizontal="center" vertical="center"/>
      <protection hidden="1"/>
    </xf>
    <xf numFmtId="0" fontId="23" fillId="33" borderId="50" xfId="0" applyFont="1" applyFill="1" applyBorder="1" applyAlignment="1" applyProtection="1">
      <alignment vertical="center"/>
      <protection hidden="1"/>
    </xf>
    <xf numFmtId="0" fontId="23" fillId="33" borderId="51" xfId="0" applyFont="1" applyFill="1" applyBorder="1" applyAlignment="1" applyProtection="1">
      <alignment vertical="center"/>
      <protection hidden="1"/>
    </xf>
    <xf numFmtId="0" fontId="42" fillId="35" borderId="28" xfId="0" applyFont="1" applyFill="1" applyBorder="1" applyAlignment="1" applyProtection="1">
      <alignment horizontal="left"/>
      <protection hidden="1"/>
    </xf>
    <xf numFmtId="0" fontId="45" fillId="59" borderId="33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39" xfId="42" applyNumberFormat="1" applyFont="1" applyFill="1" applyBorder="1" applyAlignment="1" applyProtection="1">
      <alignment horizontal="center" vertical="center" wrapText="1"/>
      <protection hidden="1"/>
    </xf>
    <xf numFmtId="164" fontId="24" fillId="58" borderId="10" xfId="0" applyNumberFormat="1" applyFont="1" applyFill="1" applyBorder="1" applyAlignment="1" applyProtection="1">
      <alignment horizontal="center" vertical="center"/>
      <protection hidden="1"/>
    </xf>
    <xf numFmtId="164" fontId="23" fillId="60" borderId="35" xfId="0" applyNumberFormat="1" applyFont="1" applyFill="1" applyBorder="1" applyAlignment="1" applyProtection="1">
      <alignment horizontal="center" vertical="center"/>
      <protection hidden="1"/>
    </xf>
    <xf numFmtId="0" fontId="38" fillId="54" borderId="25" xfId="0" applyFont="1" applyFill="1" applyBorder="1" applyAlignment="1" applyProtection="1">
      <alignment vertical="center"/>
      <protection hidden="1"/>
    </xf>
    <xf numFmtId="0" fontId="38" fillId="57" borderId="25" xfId="0" applyFont="1" applyFill="1" applyBorder="1" applyAlignment="1" applyProtection="1">
      <alignment vertical="center"/>
      <protection hidden="1"/>
    </xf>
    <xf numFmtId="3" fontId="23" fillId="60" borderId="35" xfId="0" applyNumberFormat="1" applyFont="1" applyFill="1" applyBorder="1" applyAlignment="1" applyProtection="1">
      <alignment horizontal="center" vertical="center"/>
      <protection hidden="1"/>
    </xf>
    <xf numFmtId="164" fontId="24" fillId="41" borderId="34" xfId="0" applyNumberFormat="1" applyFont="1" applyFill="1" applyBorder="1" applyAlignment="1" applyProtection="1">
      <alignment horizontal="center" vertical="center"/>
      <protection hidden="1"/>
    </xf>
    <xf numFmtId="164" fontId="24" fillId="46" borderId="34" xfId="0" applyNumberFormat="1" applyFont="1" applyFill="1" applyBorder="1" applyAlignment="1" applyProtection="1">
      <alignment horizontal="center" vertical="center"/>
      <protection hidden="1"/>
    </xf>
    <xf numFmtId="164" fontId="24" fillId="37" borderId="34" xfId="0" applyNumberFormat="1" applyFont="1" applyFill="1" applyBorder="1" applyAlignment="1" applyProtection="1">
      <alignment horizontal="center" vertical="center"/>
      <protection hidden="1"/>
    </xf>
    <xf numFmtId="164" fontId="24" fillId="44" borderId="34" xfId="0" applyNumberFormat="1" applyFont="1" applyFill="1" applyBorder="1" applyAlignment="1" applyProtection="1">
      <alignment horizontal="center" vertical="center"/>
      <protection hidden="1"/>
    </xf>
    <xf numFmtId="164" fontId="24" fillId="45" borderId="34" xfId="0" applyNumberFormat="1" applyFont="1" applyFill="1" applyBorder="1" applyAlignment="1" applyProtection="1">
      <alignment horizontal="center" vertical="center"/>
      <protection hidden="1"/>
    </xf>
    <xf numFmtId="164" fontId="38" fillId="52" borderId="23" xfId="0" applyNumberFormat="1" applyFont="1" applyFill="1" applyBorder="1" applyAlignment="1" applyProtection="1">
      <alignment horizontal="left" vertical="center"/>
      <protection hidden="1"/>
    </xf>
    <xf numFmtId="0" fontId="38" fillId="52" borderId="0" xfId="0" applyFont="1" applyFill="1" applyBorder="1" applyAlignment="1" applyProtection="1">
      <alignment vertical="center"/>
      <protection hidden="1"/>
    </xf>
    <xf numFmtId="0" fontId="37" fillId="52" borderId="25" xfId="0" applyFont="1" applyFill="1" applyBorder="1" applyAlignment="1" applyProtection="1">
      <alignment horizontal="center" vertical="center"/>
      <protection hidden="1"/>
    </xf>
    <xf numFmtId="3" fontId="38" fillId="52" borderId="21" xfId="0" applyNumberFormat="1" applyFont="1" applyFill="1" applyBorder="1" applyAlignment="1" applyProtection="1">
      <alignment vertical="center"/>
      <protection hidden="1"/>
    </xf>
    <xf numFmtId="0" fontId="38" fillId="52" borderId="21" xfId="0" applyFont="1" applyFill="1" applyBorder="1" applyAlignment="1" applyProtection="1">
      <alignment horizontal="left" vertical="center"/>
      <protection hidden="1"/>
    </xf>
    <xf numFmtId="0" fontId="37" fillId="34" borderId="0" xfId="0" applyFont="1" applyFill="1" applyAlignment="1" applyProtection="1">
      <alignment horizontal="center" vertical="center"/>
      <protection hidden="1"/>
    </xf>
    <xf numFmtId="0" fontId="38" fillId="34" borderId="0" xfId="0" applyFont="1" applyFill="1" applyBorder="1" applyProtection="1">
      <protection hidden="1"/>
    </xf>
    <xf numFmtId="0" fontId="38" fillId="34" borderId="0" xfId="0" applyFont="1" applyFill="1" applyAlignment="1" applyProtection="1">
      <alignment horizontal="right"/>
      <protection hidden="1"/>
    </xf>
    <xf numFmtId="3" fontId="38" fillId="34" borderId="0" xfId="0" applyNumberFormat="1" applyFont="1" applyFill="1" applyProtection="1">
      <protection hidden="1"/>
    </xf>
    <xf numFmtId="0" fontId="38" fillId="34" borderId="0" xfId="0" applyFont="1" applyFill="1" applyAlignment="1" applyProtection="1">
      <alignment vertical="center"/>
      <protection hidden="1"/>
    </xf>
    <xf numFmtId="164" fontId="38" fillId="55" borderId="23" xfId="0" applyNumberFormat="1" applyFont="1" applyFill="1" applyBorder="1" applyAlignment="1" applyProtection="1">
      <alignment horizontal="left" vertical="center"/>
      <protection hidden="1"/>
    </xf>
    <xf numFmtId="0" fontId="38" fillId="55" borderId="0" xfId="0" applyFont="1" applyFill="1" applyBorder="1" applyAlignment="1" applyProtection="1">
      <alignment vertical="center"/>
      <protection hidden="1"/>
    </xf>
    <xf numFmtId="0" fontId="37" fillId="55" borderId="25" xfId="0" applyFont="1" applyFill="1" applyBorder="1" applyAlignment="1" applyProtection="1">
      <alignment horizontal="center" vertical="center"/>
      <protection hidden="1"/>
    </xf>
    <xf numFmtId="3" fontId="38" fillId="55" borderId="21" xfId="0" applyNumberFormat="1" applyFont="1" applyFill="1" applyBorder="1" applyAlignment="1" applyProtection="1">
      <alignment vertical="center"/>
      <protection hidden="1"/>
    </xf>
    <xf numFmtId="0" fontId="38" fillId="55" borderId="21" xfId="0" applyFont="1" applyFill="1" applyBorder="1" applyAlignment="1" applyProtection="1">
      <alignment horizontal="left" vertical="center"/>
      <protection hidden="1"/>
    </xf>
    <xf numFmtId="164" fontId="38" fillId="54" borderId="23" xfId="0" applyNumberFormat="1" applyFont="1" applyFill="1" applyBorder="1" applyAlignment="1" applyProtection="1">
      <alignment horizontal="left" vertical="center"/>
      <protection hidden="1"/>
    </xf>
    <xf numFmtId="0" fontId="46" fillId="54" borderId="24" xfId="0" applyFont="1" applyFill="1" applyBorder="1" applyAlignment="1" applyProtection="1">
      <alignment horizontal="right"/>
      <protection hidden="1"/>
    </xf>
    <xf numFmtId="0" fontId="46" fillId="54" borderId="22" xfId="0" applyFont="1" applyFill="1" applyBorder="1" applyAlignment="1" applyProtection="1">
      <alignment horizontal="right"/>
      <protection hidden="1"/>
    </xf>
    <xf numFmtId="0" fontId="37" fillId="54" borderId="25" xfId="0" applyFont="1" applyFill="1" applyBorder="1" applyAlignment="1" applyProtection="1">
      <alignment horizontal="center" vertical="center"/>
      <protection hidden="1"/>
    </xf>
    <xf numFmtId="3" fontId="38" fillId="54" borderId="21" xfId="0" applyNumberFormat="1" applyFont="1" applyFill="1" applyBorder="1" applyAlignment="1" applyProtection="1">
      <alignment vertical="center"/>
      <protection hidden="1"/>
    </xf>
    <xf numFmtId="0" fontId="38" fillId="54" borderId="21" xfId="0" applyFont="1" applyFill="1" applyBorder="1" applyAlignment="1" applyProtection="1">
      <alignment horizontal="left" vertical="center"/>
      <protection hidden="1"/>
    </xf>
    <xf numFmtId="164" fontId="38" fillId="57" borderId="23" xfId="0" applyNumberFormat="1" applyFont="1" applyFill="1" applyBorder="1" applyAlignment="1" applyProtection="1">
      <alignment horizontal="left" vertical="center"/>
      <protection hidden="1"/>
    </xf>
    <xf numFmtId="0" fontId="46" fillId="57" borderId="24" xfId="0" applyFont="1" applyFill="1" applyBorder="1" applyAlignment="1" applyProtection="1">
      <alignment horizontal="right"/>
      <protection hidden="1"/>
    </xf>
    <xf numFmtId="0" fontId="46" fillId="57" borderId="22" xfId="0" applyFont="1" applyFill="1" applyBorder="1" applyAlignment="1" applyProtection="1">
      <alignment horizontal="right"/>
      <protection hidden="1"/>
    </xf>
    <xf numFmtId="0" fontId="37" fillId="57" borderId="25" xfId="0" applyFont="1" applyFill="1" applyBorder="1" applyAlignment="1" applyProtection="1">
      <alignment horizontal="center" vertical="center"/>
      <protection hidden="1"/>
    </xf>
    <xf numFmtId="3" fontId="38" fillId="57" borderId="21" xfId="0" applyNumberFormat="1" applyFont="1" applyFill="1" applyBorder="1" applyAlignment="1" applyProtection="1">
      <alignment vertical="center"/>
      <protection hidden="1"/>
    </xf>
    <xf numFmtId="0" fontId="38" fillId="57" borderId="21" xfId="0" applyFont="1" applyFill="1" applyBorder="1" applyAlignment="1" applyProtection="1">
      <alignment horizontal="left" vertical="center"/>
      <protection hidden="1"/>
    </xf>
    <xf numFmtId="164" fontId="38" fillId="53" borderId="23" xfId="0" applyNumberFormat="1" applyFont="1" applyFill="1" applyBorder="1" applyAlignment="1" applyProtection="1">
      <alignment horizontal="left" vertical="center"/>
      <protection hidden="1"/>
    </xf>
    <xf numFmtId="0" fontId="37" fillId="53" borderId="25" xfId="0" applyFont="1" applyFill="1" applyBorder="1" applyAlignment="1" applyProtection="1">
      <alignment horizontal="center" vertical="center"/>
      <protection hidden="1"/>
    </xf>
    <xf numFmtId="3" fontId="38" fillId="53" borderId="21" xfId="0" applyNumberFormat="1" applyFont="1" applyFill="1" applyBorder="1" applyAlignment="1" applyProtection="1">
      <alignment vertical="center"/>
      <protection hidden="1"/>
    </xf>
    <xf numFmtId="0" fontId="38" fillId="53" borderId="21" xfId="0" applyFont="1" applyFill="1" applyBorder="1" applyAlignment="1" applyProtection="1">
      <alignment horizontal="left" vertical="center"/>
      <protection hidden="1"/>
    </xf>
    <xf numFmtId="164" fontId="38" fillId="56" borderId="23" xfId="0" applyNumberFormat="1" applyFont="1" applyFill="1" applyBorder="1" applyAlignment="1" applyProtection="1">
      <alignment horizontal="left" vertical="center"/>
      <protection hidden="1"/>
    </xf>
    <xf numFmtId="0" fontId="46" fillId="56" borderId="24" xfId="0" applyFont="1" applyFill="1" applyBorder="1" applyAlignment="1" applyProtection="1">
      <alignment horizontal="right"/>
      <protection hidden="1"/>
    </xf>
    <xf numFmtId="0" fontId="37" fillId="56" borderId="25" xfId="0" applyFont="1" applyFill="1" applyBorder="1" applyAlignment="1" applyProtection="1">
      <alignment horizontal="center" vertical="center"/>
      <protection hidden="1"/>
    </xf>
    <xf numFmtId="3" fontId="38" fillId="56" borderId="21" xfId="0" applyNumberFormat="1" applyFont="1" applyFill="1" applyBorder="1" applyAlignment="1" applyProtection="1">
      <alignment vertical="center"/>
      <protection hidden="1"/>
    </xf>
    <xf numFmtId="0" fontId="38" fillId="56" borderId="21" xfId="0" applyFont="1" applyFill="1" applyBorder="1" applyAlignment="1" applyProtection="1">
      <alignment horizontal="left" vertical="center"/>
      <protection hidden="1"/>
    </xf>
    <xf numFmtId="0" fontId="47" fillId="42" borderId="0" xfId="0" applyFont="1" applyFill="1" applyBorder="1" applyAlignment="1" applyProtection="1">
      <alignment horizontal="center" vertical="center"/>
      <protection hidden="1"/>
    </xf>
    <xf numFmtId="3" fontId="47" fillId="43" borderId="0" xfId="0" applyNumberFormat="1" applyFont="1" applyFill="1" applyBorder="1" applyAlignment="1" applyProtection="1">
      <alignment vertical="center"/>
      <protection hidden="1"/>
    </xf>
    <xf numFmtId="0" fontId="24" fillId="35" borderId="11" xfId="0" applyFont="1" applyFill="1" applyBorder="1" applyAlignment="1" applyProtection="1">
      <alignment horizontal="center" vertical="center" wrapText="1"/>
      <protection hidden="1"/>
    </xf>
    <xf numFmtId="0" fontId="23" fillId="35" borderId="0" xfId="0" applyFont="1" applyFill="1" applyBorder="1" applyProtection="1">
      <protection hidden="1"/>
    </xf>
    <xf numFmtId="0" fontId="32" fillId="35" borderId="0" xfId="0" applyFont="1" applyFill="1" applyBorder="1" applyProtection="1">
      <protection hidden="1"/>
    </xf>
    <xf numFmtId="0" fontId="33" fillId="35" borderId="25" xfId="0" applyFont="1" applyFill="1" applyBorder="1" applyAlignment="1" applyProtection="1">
      <alignment horizontal="center" vertical="center"/>
      <protection hidden="1"/>
    </xf>
    <xf numFmtId="0" fontId="32" fillId="35" borderId="21" xfId="0" applyFont="1" applyFill="1" applyBorder="1" applyProtection="1">
      <protection hidden="1"/>
    </xf>
    <xf numFmtId="0" fontId="23" fillId="35" borderId="21" xfId="0" applyFont="1" applyFill="1" applyBorder="1" applyAlignment="1" applyProtection="1">
      <alignment vertical="center"/>
      <protection hidden="1"/>
    </xf>
    <xf numFmtId="0" fontId="30" fillId="35" borderId="21" xfId="0" applyFont="1" applyFill="1" applyBorder="1" applyAlignment="1" applyProtection="1">
      <alignment horizontal="center" vertical="center" wrapText="1"/>
      <protection hidden="1"/>
    </xf>
    <xf numFmtId="0" fontId="39" fillId="35" borderId="21" xfId="0" applyFont="1" applyFill="1" applyBorder="1" applyAlignment="1" applyProtection="1">
      <alignment horizontal="center" vertical="center"/>
      <protection hidden="1"/>
    </xf>
    <xf numFmtId="0" fontId="34" fillId="35" borderId="32" xfId="42" applyNumberFormat="1" applyFont="1" applyFill="1" applyBorder="1" applyAlignment="1" applyProtection="1">
      <alignment horizontal="center" vertical="center" wrapText="1"/>
      <protection hidden="1"/>
    </xf>
    <xf numFmtId="0" fontId="32" fillId="36" borderId="0" xfId="0" applyFont="1" applyFill="1" applyBorder="1" applyProtection="1">
      <protection hidden="1"/>
    </xf>
    <xf numFmtId="0" fontId="38" fillId="36" borderId="0" xfId="0" applyFont="1" applyFill="1" applyBorder="1" applyAlignment="1" applyProtection="1">
      <alignment horizontal="center" vertical="center"/>
      <protection hidden="1"/>
    </xf>
    <xf numFmtId="164" fontId="38" fillId="52" borderId="22" xfId="0" applyNumberFormat="1" applyFont="1" applyFill="1" applyBorder="1" applyAlignment="1" applyProtection="1">
      <alignment horizontal="left" vertical="center"/>
      <protection hidden="1"/>
    </xf>
    <xf numFmtId="3" fontId="40" fillId="42" borderId="23" xfId="0" applyNumberFormat="1" applyFont="1" applyFill="1" applyBorder="1" applyAlignment="1" applyProtection="1">
      <alignment vertical="center"/>
      <protection hidden="1"/>
    </xf>
    <xf numFmtId="0" fontId="32" fillId="42" borderId="0" xfId="0" applyFont="1" applyFill="1" applyBorder="1" applyProtection="1">
      <protection hidden="1"/>
    </xf>
    <xf numFmtId="164" fontId="38" fillId="55" borderId="22" xfId="0" applyNumberFormat="1" applyFont="1" applyFill="1" applyBorder="1" applyAlignment="1" applyProtection="1">
      <alignment horizontal="left" vertical="center"/>
      <protection hidden="1"/>
    </xf>
    <xf numFmtId="0" fontId="32" fillId="39" borderId="0" xfId="0" applyFont="1" applyFill="1" applyBorder="1" applyProtection="1">
      <protection hidden="1"/>
    </xf>
    <xf numFmtId="164" fontId="38" fillId="54" borderId="22" xfId="0" applyNumberFormat="1" applyFont="1" applyFill="1" applyBorder="1" applyAlignment="1" applyProtection="1">
      <alignment horizontal="left" vertical="center"/>
      <protection hidden="1"/>
    </xf>
    <xf numFmtId="0" fontId="32" fillId="43" borderId="0" xfId="0" applyFont="1" applyFill="1" applyBorder="1" applyProtection="1">
      <protection hidden="1"/>
    </xf>
    <xf numFmtId="164" fontId="38" fillId="57" borderId="22" xfId="0" applyNumberFormat="1" applyFont="1" applyFill="1" applyBorder="1" applyAlignment="1" applyProtection="1">
      <alignment horizontal="left" vertical="center"/>
      <protection hidden="1"/>
    </xf>
    <xf numFmtId="3" fontId="40" fillId="38" borderId="23" xfId="0" applyNumberFormat="1" applyFont="1" applyFill="1" applyBorder="1" applyAlignment="1" applyProtection="1">
      <alignment vertical="center"/>
      <protection hidden="1"/>
    </xf>
    <xf numFmtId="0" fontId="32" fillId="38" borderId="0" xfId="0" applyFont="1" applyFill="1" applyBorder="1" applyProtection="1">
      <protection hidden="1"/>
    </xf>
    <xf numFmtId="164" fontId="38" fillId="53" borderId="22" xfId="0" applyNumberFormat="1" applyFont="1" applyFill="1" applyBorder="1" applyAlignment="1" applyProtection="1">
      <alignment horizontal="left" vertical="center"/>
      <protection hidden="1"/>
    </xf>
    <xf numFmtId="3" fontId="40" fillId="40" borderId="23" xfId="0" applyNumberFormat="1" applyFont="1" applyFill="1" applyBorder="1" applyAlignment="1" applyProtection="1">
      <alignment vertical="center"/>
      <protection hidden="1"/>
    </xf>
    <xf numFmtId="0" fontId="32" fillId="40" borderId="0" xfId="0" applyFont="1" applyFill="1" applyBorder="1" applyProtection="1">
      <protection hidden="1"/>
    </xf>
    <xf numFmtId="164" fontId="38" fillId="56" borderId="22" xfId="0" applyNumberFormat="1" applyFont="1" applyFill="1" applyBorder="1" applyAlignment="1" applyProtection="1">
      <alignment horizontal="left" vertical="center"/>
      <protection hidden="1"/>
    </xf>
    <xf numFmtId="3" fontId="40" fillId="36" borderId="23" xfId="0" applyNumberFormat="1" applyFont="1" applyFill="1" applyBorder="1" applyAlignment="1" applyProtection="1">
      <alignment vertical="center"/>
      <protection hidden="1"/>
    </xf>
    <xf numFmtId="3" fontId="40" fillId="36" borderId="0" xfId="0" applyNumberFormat="1" applyFont="1" applyFill="1" applyBorder="1" applyAlignment="1" applyProtection="1">
      <alignment vertical="top"/>
      <protection hidden="1"/>
    </xf>
    <xf numFmtId="3" fontId="40" fillId="57" borderId="23" xfId="0" applyNumberFormat="1" applyFont="1" applyFill="1" applyBorder="1" applyAlignment="1" applyProtection="1">
      <alignment vertical="center"/>
      <protection hidden="1"/>
    </xf>
    <xf numFmtId="0" fontId="31" fillId="33" borderId="35" xfId="0" applyFont="1" applyFill="1" applyBorder="1" applyAlignment="1" applyProtection="1">
      <alignment horizontal="center" vertical="center"/>
      <protection locked="0"/>
    </xf>
    <xf numFmtId="3" fontId="31" fillId="38" borderId="46" xfId="0" applyNumberFormat="1" applyFont="1" applyFill="1" applyBorder="1" applyAlignment="1" applyProtection="1">
      <alignment horizontal="center" vertical="center"/>
      <protection hidden="1"/>
    </xf>
    <xf numFmtId="0" fontId="31" fillId="33" borderId="10" xfId="0" applyFont="1" applyFill="1" applyBorder="1" applyAlignment="1" applyProtection="1">
      <alignment horizontal="center" vertical="center"/>
      <protection locked="0"/>
    </xf>
    <xf numFmtId="0" fontId="43" fillId="35" borderId="21" xfId="0" applyFont="1" applyFill="1" applyBorder="1" applyAlignment="1" applyProtection="1">
      <alignment vertical="center" wrapText="1"/>
      <protection hidden="1"/>
    </xf>
    <xf numFmtId="0" fontId="30" fillId="41" borderId="18" xfId="0" applyFont="1" applyFill="1" applyBorder="1" applyAlignment="1" applyProtection="1">
      <alignment vertical="center"/>
      <protection hidden="1"/>
    </xf>
    <xf numFmtId="0" fontId="30" fillId="41" borderId="34" xfId="0" applyFont="1" applyFill="1" applyBorder="1" applyAlignment="1" applyProtection="1">
      <alignment vertical="center"/>
      <protection hidden="1"/>
    </xf>
    <xf numFmtId="0" fontId="30" fillId="35" borderId="18" xfId="0" applyFont="1" applyFill="1" applyBorder="1" applyAlignment="1" applyProtection="1">
      <alignment vertical="center"/>
      <protection hidden="1"/>
    </xf>
    <xf numFmtId="0" fontId="30" fillId="35" borderId="34" xfId="0" applyFont="1" applyFill="1" applyBorder="1" applyAlignment="1" applyProtection="1">
      <alignment vertical="center"/>
      <protection hidden="1"/>
    </xf>
    <xf numFmtId="0" fontId="30" fillId="46" borderId="18" xfId="0" applyFont="1" applyFill="1" applyBorder="1" applyAlignment="1" applyProtection="1">
      <alignment vertical="center"/>
      <protection hidden="1"/>
    </xf>
    <xf numFmtId="0" fontId="30" fillId="46" borderId="34" xfId="0" applyFont="1" applyFill="1" applyBorder="1" applyAlignment="1" applyProtection="1">
      <alignment vertical="center"/>
      <protection hidden="1"/>
    </xf>
    <xf numFmtId="0" fontId="30" fillId="37" borderId="18" xfId="0" applyFont="1" applyFill="1" applyBorder="1" applyAlignment="1" applyProtection="1">
      <alignment vertical="center"/>
      <protection hidden="1"/>
    </xf>
    <xf numFmtId="0" fontId="30" fillId="37" borderId="34" xfId="0" applyFont="1" applyFill="1" applyBorder="1" applyAlignment="1" applyProtection="1">
      <alignment vertical="center"/>
      <protection hidden="1"/>
    </xf>
    <xf numFmtId="0" fontId="30" fillId="44" borderId="18" xfId="0" applyFont="1" applyFill="1" applyBorder="1" applyAlignment="1" applyProtection="1">
      <alignment vertical="center"/>
      <protection hidden="1"/>
    </xf>
    <xf numFmtId="0" fontId="30" fillId="44" borderId="34" xfId="0" applyFont="1" applyFill="1" applyBorder="1" applyAlignment="1" applyProtection="1">
      <alignment vertical="center"/>
      <protection hidden="1"/>
    </xf>
    <xf numFmtId="0" fontId="30" fillId="45" borderId="18" xfId="0" applyFont="1" applyFill="1" applyBorder="1" applyAlignment="1" applyProtection="1">
      <alignment vertical="center"/>
      <protection hidden="1"/>
    </xf>
    <xf numFmtId="0" fontId="30" fillId="45" borderId="34" xfId="0" applyFont="1" applyFill="1" applyBorder="1" applyAlignment="1" applyProtection="1">
      <alignment vertical="center"/>
      <protection hidden="1"/>
    </xf>
    <xf numFmtId="0" fontId="24" fillId="38" borderId="26" xfId="0" applyFont="1" applyFill="1" applyBorder="1" applyAlignment="1" applyProtection="1">
      <alignment horizontal="center" vertical="center"/>
      <protection hidden="1"/>
    </xf>
    <xf numFmtId="164" fontId="38" fillId="56" borderId="23" xfId="0" applyNumberFormat="1" applyFont="1" applyFill="1" applyBorder="1" applyAlignment="1" applyProtection="1">
      <alignment vertical="center"/>
      <protection hidden="1"/>
    </xf>
    <xf numFmtId="164" fontId="38" fillId="56" borderId="0" xfId="0" applyNumberFormat="1" applyFont="1" applyFill="1" applyBorder="1" applyAlignment="1" applyProtection="1">
      <alignment vertical="center"/>
      <protection hidden="1"/>
    </xf>
    <xf numFmtId="164" fontId="38" fillId="53" borderId="0" xfId="0" applyNumberFormat="1" applyFont="1" applyFill="1" applyBorder="1" applyAlignment="1" applyProtection="1">
      <alignment vertical="center"/>
      <protection hidden="1"/>
    </xf>
    <xf numFmtId="164" fontId="38" fillId="57" borderId="0" xfId="0" applyNumberFormat="1" applyFont="1" applyFill="1" applyBorder="1" applyAlignment="1" applyProtection="1">
      <alignment vertical="center"/>
      <protection hidden="1"/>
    </xf>
    <xf numFmtId="164" fontId="38" fillId="57" borderId="24" xfId="0" applyNumberFormat="1" applyFont="1" applyFill="1" applyBorder="1" applyAlignment="1" applyProtection="1">
      <alignment horizontal="right"/>
      <protection hidden="1"/>
    </xf>
    <xf numFmtId="164" fontId="38" fillId="54" borderId="23" xfId="0" applyNumberFormat="1" applyFont="1" applyFill="1" applyBorder="1" applyAlignment="1" applyProtection="1">
      <alignment horizontal="right" vertical="center"/>
      <protection hidden="1"/>
    </xf>
    <xf numFmtId="164" fontId="38" fillId="54" borderId="24" xfId="0" applyNumberFormat="1" applyFont="1" applyFill="1" applyBorder="1" applyAlignment="1" applyProtection="1">
      <alignment horizontal="right"/>
      <protection hidden="1"/>
    </xf>
    <xf numFmtId="164" fontId="38" fillId="55" borderId="0" xfId="0" applyNumberFormat="1" applyFont="1" applyFill="1" applyBorder="1" applyAlignment="1" applyProtection="1">
      <alignment vertical="center"/>
      <protection hidden="1"/>
    </xf>
    <xf numFmtId="164" fontId="38" fillId="52" borderId="0" xfId="0" applyNumberFormat="1" applyFont="1" applyFill="1" applyBorder="1" applyAlignment="1" applyProtection="1">
      <alignment vertical="center"/>
      <protection hidden="1"/>
    </xf>
    <xf numFmtId="164" fontId="38" fillId="52" borderId="24" xfId="0" applyNumberFormat="1" applyFont="1" applyFill="1" applyBorder="1" applyAlignment="1" applyProtection="1">
      <alignment horizontal="right"/>
      <protection hidden="1"/>
    </xf>
    <xf numFmtId="164" fontId="38" fillId="55" borderId="24" xfId="0" applyNumberFormat="1" applyFont="1" applyFill="1" applyBorder="1" applyAlignment="1" applyProtection="1">
      <alignment horizontal="right"/>
      <protection hidden="1"/>
    </xf>
    <xf numFmtId="0" fontId="29" fillId="0" borderId="43" xfId="0" applyFont="1" applyFill="1" applyBorder="1" applyAlignment="1" applyProtection="1">
      <alignment horizontal="center" vertical="center"/>
      <protection hidden="1"/>
    </xf>
    <xf numFmtId="164" fontId="38" fillId="53" borderId="24" xfId="0" applyNumberFormat="1" applyFont="1" applyFill="1" applyBorder="1" applyAlignment="1" applyProtection="1">
      <alignment vertical="center"/>
      <protection hidden="1"/>
    </xf>
    <xf numFmtId="0" fontId="31" fillId="33" borderId="45" xfId="0" applyFont="1" applyFill="1" applyBorder="1" applyAlignment="1" applyProtection="1">
      <alignment horizontal="center" vertical="center"/>
      <protection locked="0"/>
    </xf>
    <xf numFmtId="0" fontId="23" fillId="34" borderId="0" xfId="0" applyFont="1" applyFill="1" applyBorder="1" applyAlignment="1" applyProtection="1">
      <alignment horizontal="center" vertical="center" wrapText="1"/>
      <protection hidden="1"/>
    </xf>
    <xf numFmtId="164" fontId="24" fillId="46" borderId="34" xfId="0" applyNumberFormat="1" applyFont="1" applyFill="1" applyBorder="1" applyAlignment="1" applyProtection="1">
      <alignment vertical="center"/>
      <protection hidden="1"/>
    </xf>
    <xf numFmtId="164" fontId="24" fillId="41" borderId="34" xfId="0" applyNumberFormat="1" applyFont="1" applyFill="1" applyBorder="1" applyAlignment="1" applyProtection="1">
      <alignment vertical="center"/>
      <protection hidden="1"/>
    </xf>
    <xf numFmtId="164" fontId="24" fillId="37" borderId="34" xfId="0" applyNumberFormat="1" applyFont="1" applyFill="1" applyBorder="1" applyAlignment="1" applyProtection="1">
      <alignment vertical="center"/>
      <protection hidden="1"/>
    </xf>
    <xf numFmtId="164" fontId="24" fillId="44" borderId="34" xfId="0" applyNumberFormat="1" applyFont="1" applyFill="1" applyBorder="1" applyAlignment="1" applyProtection="1">
      <alignment vertical="center"/>
      <protection hidden="1"/>
    </xf>
    <xf numFmtId="164" fontId="24" fillId="45" borderId="34" xfId="0" applyNumberFormat="1" applyFont="1" applyFill="1" applyBorder="1" applyAlignment="1" applyProtection="1">
      <alignment vertical="center"/>
      <protection hidden="1"/>
    </xf>
    <xf numFmtId="0" fontId="23" fillId="33" borderId="48" xfId="0" applyFont="1" applyFill="1" applyBorder="1" applyAlignment="1" applyProtection="1">
      <alignment horizontal="left" vertical="center"/>
      <protection hidden="1"/>
    </xf>
    <xf numFmtId="0" fontId="23" fillId="33" borderId="49" xfId="0" applyFont="1" applyFill="1" applyBorder="1" applyAlignment="1" applyProtection="1">
      <alignment horizontal="left" vertical="center"/>
      <protection hidden="1"/>
    </xf>
    <xf numFmtId="0" fontId="31" fillId="33" borderId="47" xfId="0" applyFont="1" applyFill="1" applyBorder="1" applyAlignment="1" applyProtection="1">
      <alignment horizontal="center" vertical="center"/>
      <protection locked="0"/>
    </xf>
    <xf numFmtId="0" fontId="31" fillId="33" borderId="46" xfId="0" applyFont="1" applyFill="1" applyBorder="1" applyAlignment="1" applyProtection="1">
      <alignment horizontal="center" vertical="center"/>
      <protection locked="0"/>
    </xf>
    <xf numFmtId="0" fontId="31" fillId="40" borderId="35" xfId="0" applyFont="1" applyFill="1" applyBorder="1" applyAlignment="1" applyProtection="1">
      <alignment horizontal="center" vertical="center"/>
      <protection hidden="1"/>
    </xf>
    <xf numFmtId="0" fontId="31" fillId="40" borderId="36" xfId="0" applyFont="1" applyFill="1" applyBorder="1" applyAlignment="1" applyProtection="1">
      <alignment horizontal="center" vertical="center"/>
      <protection hidden="1"/>
    </xf>
    <xf numFmtId="0" fontId="23" fillId="0" borderId="35" xfId="0" applyFont="1" applyFill="1" applyBorder="1" applyAlignment="1" applyProtection="1">
      <alignment horizontal="left" vertical="top" wrapText="1"/>
      <protection locked="0"/>
    </xf>
    <xf numFmtId="0" fontId="23" fillId="0" borderId="36" xfId="0" applyFont="1" applyFill="1" applyBorder="1" applyAlignment="1" applyProtection="1">
      <alignment horizontal="left" vertical="top" wrapText="1"/>
      <protection locked="0"/>
    </xf>
    <xf numFmtId="0" fontId="23" fillId="0" borderId="59" xfId="0" applyFont="1" applyFill="1" applyBorder="1" applyAlignment="1" applyProtection="1">
      <alignment horizontal="left" vertical="top" wrapText="1"/>
      <protection locked="0"/>
    </xf>
    <xf numFmtId="0" fontId="23" fillId="33" borderId="0" xfId="0" applyFont="1" applyFill="1" applyAlignment="1" applyProtection="1">
      <alignment vertical="top"/>
      <protection hidden="1"/>
    </xf>
    <xf numFmtId="0" fontId="24" fillId="33" borderId="52" xfId="0" applyFont="1" applyFill="1" applyBorder="1" applyAlignment="1" applyProtection="1">
      <alignment horizontal="left" vertical="center"/>
      <protection hidden="1"/>
    </xf>
    <xf numFmtId="0" fontId="48" fillId="34" borderId="0" xfId="0" applyFont="1" applyFill="1" applyBorder="1" applyProtection="1">
      <protection hidden="1"/>
    </xf>
    <xf numFmtId="0" fontId="48" fillId="34" borderId="0" xfId="0" applyFont="1" applyFill="1" applyProtection="1">
      <protection hidden="1"/>
    </xf>
    <xf numFmtId="0" fontId="48" fillId="34" borderId="0" xfId="0" applyFont="1" applyFill="1" applyAlignment="1" applyProtection="1">
      <alignment vertical="center"/>
      <protection hidden="1"/>
    </xf>
    <xf numFmtId="0" fontId="48" fillId="34" borderId="0" xfId="0" applyFont="1" applyFill="1" applyBorder="1" applyAlignment="1" applyProtection="1">
      <alignment vertical="center"/>
      <protection hidden="1"/>
    </xf>
    <xf numFmtId="0" fontId="48" fillId="34" borderId="0" xfId="0" applyFont="1" applyFill="1" applyBorder="1" applyAlignment="1" applyProtection="1">
      <alignment horizontal="center" vertical="center" wrapText="1"/>
      <protection hidden="1"/>
    </xf>
    <xf numFmtId="0" fontId="33" fillId="34" borderId="0" xfId="0" applyFont="1" applyFill="1" applyAlignment="1" applyProtection="1">
      <alignment horizontal="left" vertical="center"/>
      <protection hidden="1"/>
    </xf>
    <xf numFmtId="0" fontId="49" fillId="34" borderId="0" xfId="0" applyFont="1" applyFill="1" applyAlignment="1" applyProtection="1">
      <alignment horizontal="left" vertical="center"/>
      <protection hidden="1"/>
    </xf>
    <xf numFmtId="0" fontId="24" fillId="35" borderId="12" xfId="0" applyFont="1" applyFill="1" applyBorder="1" applyAlignment="1" applyProtection="1">
      <alignment horizontal="center" vertical="center" wrapText="1"/>
      <protection hidden="1"/>
    </xf>
    <xf numFmtId="0" fontId="23" fillId="34" borderId="0" xfId="0" applyFont="1" applyFill="1" applyBorder="1" applyAlignment="1" applyProtection="1">
      <alignment horizontal="left" vertical="center"/>
      <protection hidden="1"/>
    </xf>
    <xf numFmtId="0" fontId="31" fillId="33" borderId="19" xfId="0" applyFont="1" applyFill="1" applyBorder="1" applyAlignment="1" applyProtection="1">
      <alignment horizontal="center" vertical="center"/>
      <protection locked="0"/>
    </xf>
    <xf numFmtId="0" fontId="25" fillId="34" borderId="60" xfId="0" applyFont="1" applyFill="1" applyBorder="1" applyAlignment="1" applyProtection="1">
      <alignment horizontal="center" vertical="center" wrapText="1"/>
      <protection hidden="1"/>
    </xf>
    <xf numFmtId="0" fontId="31" fillId="33" borderId="61" xfId="0" applyFont="1" applyFill="1" applyBorder="1" applyAlignment="1" applyProtection="1">
      <alignment horizontal="center" vertical="center"/>
      <protection locked="0"/>
    </xf>
    <xf numFmtId="0" fontId="23" fillId="34" borderId="62" xfId="0" applyFont="1" applyFill="1" applyBorder="1" applyAlignment="1" applyProtection="1">
      <alignment horizontal="center" vertical="center"/>
      <protection hidden="1"/>
    </xf>
    <xf numFmtId="0" fontId="31" fillId="33" borderId="63" xfId="0" applyFont="1" applyFill="1" applyBorder="1" applyAlignment="1" applyProtection="1">
      <alignment horizontal="center" vertical="center"/>
      <protection locked="0"/>
    </xf>
    <xf numFmtId="164" fontId="24" fillId="35" borderId="34" xfId="0" applyNumberFormat="1" applyFont="1" applyFill="1" applyBorder="1" applyAlignment="1" applyProtection="1">
      <alignment horizontal="center" vertical="center"/>
      <protection hidden="1"/>
    </xf>
    <xf numFmtId="0" fontId="38" fillId="35" borderId="23" xfId="0" applyFont="1" applyFill="1" applyBorder="1" applyProtection="1">
      <protection hidden="1"/>
    </xf>
    <xf numFmtId="3" fontId="23" fillId="35" borderId="24" xfId="0" applyNumberFormat="1" applyFont="1" applyFill="1" applyBorder="1" applyProtection="1">
      <protection hidden="1"/>
    </xf>
    <xf numFmtId="0" fontId="23" fillId="35" borderId="21" xfId="0" applyFont="1" applyFill="1" applyBorder="1" applyProtection="1">
      <protection hidden="1"/>
    </xf>
    <xf numFmtId="0" fontId="38" fillId="35" borderId="21" xfId="0" applyFont="1" applyFill="1" applyBorder="1" applyProtection="1">
      <protection hidden="1"/>
    </xf>
    <xf numFmtId="3" fontId="23" fillId="35" borderId="32" xfId="0" applyNumberFormat="1" applyFont="1" applyFill="1" applyBorder="1" applyProtection="1">
      <protection hidden="1"/>
    </xf>
    <xf numFmtId="0" fontId="41" fillId="34" borderId="0" xfId="0" applyFont="1" applyFill="1" applyProtection="1">
      <protection hidden="1"/>
    </xf>
    <xf numFmtId="3" fontId="23" fillId="35" borderId="29" xfId="0" applyNumberFormat="1" applyFont="1" applyFill="1" applyBorder="1" applyAlignment="1" applyProtection="1">
      <alignment vertical="center"/>
      <protection hidden="1"/>
    </xf>
    <xf numFmtId="0" fontId="50" fillId="34" borderId="0" xfId="42" applyNumberFormat="1" applyFont="1" applyFill="1" applyBorder="1" applyAlignment="1" applyProtection="1">
      <alignment wrapText="1"/>
      <protection hidden="1"/>
    </xf>
    <xf numFmtId="164" fontId="48" fillId="34" borderId="0" xfId="0" applyNumberFormat="1" applyFont="1" applyFill="1" applyBorder="1" applyAlignment="1" applyProtection="1">
      <alignment horizontal="right" vertical="center"/>
      <protection hidden="1"/>
    </xf>
    <xf numFmtId="3" fontId="48" fillId="34" borderId="0" xfId="0" applyNumberFormat="1" applyFont="1" applyFill="1" applyBorder="1" applyAlignment="1" applyProtection="1">
      <alignment vertical="center"/>
      <protection hidden="1"/>
    </xf>
    <xf numFmtId="0" fontId="32" fillId="34" borderId="0" xfId="0" applyFont="1" applyFill="1"/>
    <xf numFmtId="0" fontId="32" fillId="35" borderId="22" xfId="0" applyFont="1" applyFill="1" applyBorder="1" applyProtection="1">
      <protection hidden="1"/>
    </xf>
    <xf numFmtId="0" fontId="32" fillId="35" borderId="23" xfId="0" applyFont="1" applyFill="1" applyBorder="1" applyProtection="1">
      <protection hidden="1"/>
    </xf>
    <xf numFmtId="0" fontId="44" fillId="35" borderId="28" xfId="0" applyFont="1" applyFill="1" applyBorder="1" applyAlignment="1" applyProtection="1">
      <alignment vertical="center"/>
      <protection hidden="1"/>
    </xf>
    <xf numFmtId="0" fontId="32" fillId="35" borderId="0" xfId="0" applyFont="1" applyFill="1" applyBorder="1" applyAlignment="1" applyProtection="1">
      <alignment vertical="center"/>
      <protection hidden="1"/>
    </xf>
    <xf numFmtId="0" fontId="44" fillId="35" borderId="28" xfId="0" applyFont="1" applyFill="1" applyBorder="1" applyAlignment="1" applyProtection="1">
      <alignment horizontal="right" vertical="center"/>
      <protection hidden="1"/>
    </xf>
    <xf numFmtId="0" fontId="32" fillId="34" borderId="0" xfId="0" applyFont="1" applyFill="1" applyAlignment="1">
      <alignment vertical="center"/>
    </xf>
    <xf numFmtId="0" fontId="32" fillId="35" borderId="25" xfId="0" applyFont="1" applyFill="1" applyBorder="1" applyProtection="1">
      <protection hidden="1"/>
    </xf>
    <xf numFmtId="0" fontId="32" fillId="34" borderId="0" xfId="0" applyFont="1" applyFill="1" applyProtection="1">
      <protection hidden="1"/>
    </xf>
    <xf numFmtId="0" fontId="51" fillId="34" borderId="0" xfId="0" applyFont="1" applyFill="1"/>
    <xf numFmtId="0" fontId="32" fillId="33" borderId="0" xfId="0" applyFont="1" applyFill="1" applyProtection="1">
      <protection hidden="1"/>
    </xf>
    <xf numFmtId="0" fontId="32" fillId="33" borderId="38" xfId="0" applyFont="1" applyFill="1" applyBorder="1" applyProtection="1">
      <protection hidden="1"/>
    </xf>
    <xf numFmtId="0" fontId="32" fillId="33" borderId="40" xfId="0" applyFont="1" applyFill="1" applyBorder="1" applyProtection="1">
      <protection hidden="1"/>
    </xf>
    <xf numFmtId="0" fontId="32" fillId="33" borderId="37" xfId="0" applyFont="1" applyFill="1" applyBorder="1" applyProtection="1">
      <protection hidden="1"/>
    </xf>
    <xf numFmtId="0" fontId="32" fillId="33" borderId="0" xfId="0" applyFont="1" applyFill="1" applyBorder="1" applyProtection="1">
      <protection hidden="1"/>
    </xf>
    <xf numFmtId="0" fontId="32" fillId="33" borderId="41" xfId="0" applyFont="1" applyFill="1" applyBorder="1" applyProtection="1">
      <protection hidden="1"/>
    </xf>
    <xf numFmtId="0" fontId="32" fillId="33" borderId="14" xfId="0" applyFont="1" applyFill="1" applyBorder="1" applyProtection="1">
      <protection hidden="1"/>
    </xf>
    <xf numFmtId="0" fontId="32" fillId="33" borderId="17" xfId="0" applyFont="1" applyFill="1" applyBorder="1" applyProtection="1">
      <protection hidden="1"/>
    </xf>
    <xf numFmtId="0" fontId="32" fillId="33" borderId="42" xfId="0" applyFont="1" applyFill="1" applyBorder="1" applyProtection="1">
      <protection hidden="1"/>
    </xf>
    <xf numFmtId="0" fontId="32" fillId="33" borderId="16" xfId="0" applyFont="1" applyFill="1" applyBorder="1" applyProtection="1">
      <protection hidden="1"/>
    </xf>
    <xf numFmtId="0" fontId="53" fillId="34" borderId="0" xfId="51" applyFont="1" applyFill="1" applyBorder="1" applyProtection="1">
      <protection hidden="1"/>
    </xf>
    <xf numFmtId="3" fontId="32" fillId="48" borderId="57" xfId="0" applyNumberFormat="1" applyFont="1" applyFill="1" applyBorder="1" applyAlignment="1">
      <alignment horizontal="center" vertical="center"/>
    </xf>
    <xf numFmtId="3" fontId="32" fillId="48" borderId="0" xfId="0" applyNumberFormat="1" applyFont="1" applyFill="1" applyBorder="1" applyAlignment="1">
      <alignment horizontal="center" vertical="center"/>
    </xf>
    <xf numFmtId="3" fontId="32" fillId="61" borderId="57" xfId="0" applyNumberFormat="1" applyFont="1" applyFill="1" applyBorder="1" applyAlignment="1">
      <alignment horizontal="center" vertical="center"/>
    </xf>
    <xf numFmtId="3" fontId="32" fillId="42" borderId="0" xfId="0" applyNumberFormat="1" applyFont="1" applyFill="1" applyBorder="1" applyAlignment="1">
      <alignment horizontal="center" vertical="center"/>
    </xf>
    <xf numFmtId="3" fontId="32" fillId="45" borderId="0" xfId="0" applyNumberFormat="1" applyFont="1" applyFill="1" applyBorder="1" applyAlignment="1">
      <alignment horizontal="center" vertical="center"/>
    </xf>
    <xf numFmtId="49" fontId="24" fillId="38" borderId="11" xfId="0" applyNumberFormat="1" applyFont="1" applyFill="1" applyBorder="1" applyAlignment="1" applyProtection="1">
      <alignment horizontal="center" vertical="center"/>
      <protection hidden="1"/>
    </xf>
    <xf numFmtId="0" fontId="23" fillId="33" borderId="11" xfId="0" applyFont="1" applyFill="1" applyBorder="1" applyAlignment="1" applyProtection="1">
      <alignment horizontal="center" vertical="center"/>
      <protection hidden="1"/>
    </xf>
    <xf numFmtId="0" fontId="51" fillId="34" borderId="0" xfId="0" applyFont="1" applyFill="1" applyProtection="1">
      <protection hidden="1"/>
    </xf>
    <xf numFmtId="0" fontId="24" fillId="38" borderId="11" xfId="0" applyFont="1" applyFill="1" applyBorder="1" applyAlignment="1" applyProtection="1">
      <alignment horizontal="center" vertical="center"/>
      <protection hidden="1"/>
    </xf>
    <xf numFmtId="0" fontId="29" fillId="0" borderId="11" xfId="0" applyFont="1" applyFill="1" applyBorder="1" applyAlignment="1" applyProtection="1">
      <alignment horizontal="center" vertical="center"/>
      <protection hidden="1"/>
    </xf>
    <xf numFmtId="0" fontId="32" fillId="33" borderId="0" xfId="0" applyFont="1" applyFill="1" applyAlignment="1" applyProtection="1">
      <alignment horizontal="center"/>
      <protection hidden="1"/>
    </xf>
    <xf numFmtId="0" fontId="36" fillId="33" borderId="0" xfId="0" applyFont="1" applyFill="1" applyAlignment="1" applyProtection="1">
      <alignment horizontal="center" vertical="top"/>
      <protection hidden="1"/>
    </xf>
    <xf numFmtId="0" fontId="23" fillId="33" borderId="0" xfId="0" applyFont="1" applyFill="1" applyAlignment="1" applyProtection="1">
      <alignment horizontal="center" vertical="center"/>
      <protection hidden="1"/>
    </xf>
    <xf numFmtId="0" fontId="27" fillId="33" borderId="0" xfId="0" applyFont="1" applyFill="1" applyAlignment="1" applyProtection="1">
      <alignment horizontal="center" vertical="center" shrinkToFit="1"/>
      <protection hidden="1"/>
    </xf>
    <xf numFmtId="0" fontId="23" fillId="33" borderId="0" xfId="0" applyFont="1" applyFill="1" applyAlignment="1" applyProtection="1">
      <alignment horizontal="left" vertical="center" wrapText="1"/>
      <protection hidden="1"/>
    </xf>
    <xf numFmtId="0" fontId="35" fillId="35" borderId="12" xfId="0" applyFont="1" applyFill="1" applyBorder="1" applyAlignment="1" applyProtection="1">
      <alignment horizontal="center" vertical="top"/>
      <protection hidden="1"/>
    </xf>
    <xf numFmtId="0" fontId="35" fillId="35" borderId="15" xfId="0" applyFont="1" applyFill="1" applyBorder="1" applyAlignment="1" applyProtection="1">
      <alignment horizontal="center" vertical="top"/>
      <protection hidden="1"/>
    </xf>
    <xf numFmtId="0" fontId="35" fillId="35" borderId="13" xfId="0" applyFont="1" applyFill="1" applyBorder="1" applyAlignment="1" applyProtection="1">
      <alignment horizontal="center" vertical="top"/>
      <protection hidden="1"/>
    </xf>
    <xf numFmtId="0" fontId="52" fillId="50" borderId="54" xfId="51" applyFont="1" applyFill="1" applyBorder="1" applyAlignment="1" applyProtection="1">
      <alignment horizontal="center" vertical="center"/>
      <protection hidden="1"/>
    </xf>
    <xf numFmtId="0" fontId="52" fillId="50" borderId="55" xfId="51" applyFont="1" applyFill="1" applyBorder="1" applyAlignment="1" applyProtection="1">
      <alignment horizontal="center" vertical="center"/>
      <protection hidden="1"/>
    </xf>
    <xf numFmtId="0" fontId="52" fillId="50" borderId="56" xfId="51" applyFont="1" applyFill="1" applyBorder="1" applyAlignment="1" applyProtection="1">
      <alignment horizontal="center" vertical="center"/>
      <protection hidden="1"/>
    </xf>
    <xf numFmtId="0" fontId="52" fillId="47" borderId="54" xfId="51" applyFont="1" applyFill="1" applyBorder="1" applyAlignment="1" applyProtection="1">
      <alignment horizontal="center" vertical="center"/>
      <protection hidden="1"/>
    </xf>
    <xf numFmtId="0" fontId="52" fillId="47" borderId="55" xfId="51" applyFont="1" applyFill="1" applyBorder="1" applyAlignment="1" applyProtection="1">
      <alignment horizontal="center" vertical="center"/>
      <protection hidden="1"/>
    </xf>
    <xf numFmtId="0" fontId="52" fillId="47" borderId="56" xfId="51" applyFont="1" applyFill="1" applyBorder="1" applyAlignment="1" applyProtection="1">
      <alignment horizontal="center" vertical="center"/>
      <protection hidden="1"/>
    </xf>
    <xf numFmtId="0" fontId="33" fillId="33" borderId="16" xfId="0" applyFont="1" applyFill="1" applyBorder="1" applyAlignment="1" applyProtection="1">
      <alignment horizontal="center"/>
      <protection hidden="1"/>
    </xf>
    <xf numFmtId="0" fontId="52" fillId="51" borderId="54" xfId="51" applyFont="1" applyFill="1" applyBorder="1" applyAlignment="1" applyProtection="1">
      <alignment horizontal="center" vertical="center"/>
      <protection hidden="1"/>
    </xf>
    <xf numFmtId="0" fontId="52" fillId="51" borderId="55" xfId="51" applyFont="1" applyFill="1" applyBorder="1" applyAlignment="1" applyProtection="1">
      <alignment horizontal="center" vertical="center"/>
      <protection hidden="1"/>
    </xf>
    <xf numFmtId="0" fontId="52" fillId="51" borderId="56" xfId="51" applyFont="1" applyFill="1" applyBorder="1" applyAlignment="1" applyProtection="1">
      <alignment horizontal="center" vertical="center"/>
      <protection hidden="1"/>
    </xf>
    <xf numFmtId="0" fontId="52" fillId="35" borderId="54" xfId="51" applyFont="1" applyFill="1" applyBorder="1" applyAlignment="1" applyProtection="1">
      <alignment horizontal="center" vertical="center"/>
      <protection hidden="1"/>
    </xf>
    <xf numFmtId="0" fontId="52" fillId="35" borderId="55" xfId="51" applyFont="1" applyFill="1" applyBorder="1" applyAlignment="1" applyProtection="1">
      <alignment horizontal="center" vertical="center"/>
      <protection hidden="1"/>
    </xf>
    <xf numFmtId="0" fontId="52" fillId="35" borderId="56" xfId="51" applyFont="1" applyFill="1" applyBorder="1" applyAlignment="1" applyProtection="1">
      <alignment horizontal="center" vertical="center"/>
      <protection hidden="1"/>
    </xf>
    <xf numFmtId="0" fontId="52" fillId="49" borderId="54" xfId="51" applyFont="1" applyFill="1" applyBorder="1" applyAlignment="1" applyProtection="1">
      <alignment horizontal="center" vertical="center"/>
      <protection hidden="1"/>
    </xf>
    <xf numFmtId="0" fontId="52" fillId="49" borderId="55" xfId="51" applyFont="1" applyFill="1" applyBorder="1" applyAlignment="1" applyProtection="1">
      <alignment horizontal="center" vertical="center"/>
      <protection hidden="1"/>
    </xf>
    <xf numFmtId="0" fontId="52" fillId="49" borderId="56" xfId="51" applyFont="1" applyFill="1" applyBorder="1" applyAlignment="1" applyProtection="1">
      <alignment horizontal="center" vertical="center"/>
      <protection hidden="1"/>
    </xf>
    <xf numFmtId="0" fontId="52" fillId="37" borderId="54" xfId="51" applyFont="1" applyFill="1" applyBorder="1" applyAlignment="1" applyProtection="1">
      <alignment horizontal="center" vertical="center"/>
      <protection hidden="1"/>
    </xf>
    <xf numFmtId="0" fontId="52" fillId="37" borderId="55" xfId="51" applyFont="1" applyFill="1" applyBorder="1" applyAlignment="1" applyProtection="1">
      <alignment horizontal="center" vertical="center"/>
      <protection hidden="1"/>
    </xf>
    <xf numFmtId="0" fontId="52" fillId="37" borderId="56" xfId="51" applyFont="1" applyFill="1" applyBorder="1" applyAlignment="1" applyProtection="1">
      <alignment horizontal="center" vertical="center"/>
      <protection hidden="1"/>
    </xf>
    <xf numFmtId="0" fontId="23" fillId="33" borderId="58" xfId="0" applyFont="1" applyFill="1" applyBorder="1" applyAlignment="1" applyProtection="1">
      <alignment horizontal="left" vertical="top" wrapText="1"/>
      <protection hidden="1"/>
    </xf>
    <xf numFmtId="0" fontId="23" fillId="33" borderId="48" xfId="0" applyFont="1" applyFill="1" applyBorder="1" applyAlignment="1" applyProtection="1">
      <alignment horizontal="left" vertical="top"/>
      <protection hidden="1"/>
    </xf>
    <xf numFmtId="0" fontId="23" fillId="33" borderId="49" xfId="0" applyFont="1" applyFill="1" applyBorder="1" applyAlignment="1" applyProtection="1">
      <alignment horizontal="left" vertical="top"/>
      <protection hidden="1"/>
    </xf>
    <xf numFmtId="0" fontId="23" fillId="33" borderId="58" xfId="0" applyFont="1" applyFill="1" applyBorder="1" applyAlignment="1" applyProtection="1">
      <alignment vertical="center" wrapText="1"/>
      <protection hidden="1"/>
    </xf>
    <xf numFmtId="0" fontId="23" fillId="33" borderId="48" xfId="0" applyFont="1" applyFill="1" applyBorder="1" applyAlignment="1" applyProtection="1">
      <alignment vertical="center" wrapText="1"/>
      <protection hidden="1"/>
    </xf>
    <xf numFmtId="0" fontId="23" fillId="33" borderId="49" xfId="0" applyFont="1" applyFill="1" applyBorder="1" applyAlignment="1" applyProtection="1">
      <alignment vertical="center" wrapText="1"/>
      <protection hidden="1"/>
    </xf>
    <xf numFmtId="0" fontId="24" fillId="38" borderId="38" xfId="0" applyFont="1" applyFill="1" applyBorder="1" applyAlignment="1" applyProtection="1">
      <alignment horizontal="left" vertical="center" wrapText="1"/>
      <protection hidden="1"/>
    </xf>
    <xf numFmtId="0" fontId="24" fillId="38" borderId="16" xfId="0" applyFont="1" applyFill="1" applyBorder="1" applyAlignment="1" applyProtection="1">
      <alignment horizontal="left" vertical="center" wrapText="1"/>
      <protection hidden="1"/>
    </xf>
    <xf numFmtId="0" fontId="24" fillId="38" borderId="40" xfId="0" applyFont="1" applyFill="1" applyBorder="1" applyAlignment="1" applyProtection="1">
      <alignment horizontal="left" vertical="center" wrapText="1"/>
      <protection hidden="1"/>
    </xf>
    <xf numFmtId="0" fontId="24" fillId="38" borderId="14" xfId="0" applyFont="1" applyFill="1" applyBorder="1" applyAlignment="1" applyProtection="1">
      <alignment horizontal="left" vertical="center" wrapText="1"/>
      <protection hidden="1"/>
    </xf>
    <xf numFmtId="0" fontId="24" fillId="38" borderId="17" xfId="0" applyFont="1" applyFill="1" applyBorder="1" applyAlignment="1" applyProtection="1">
      <alignment horizontal="left" vertical="center" wrapText="1"/>
      <protection hidden="1"/>
    </xf>
    <xf numFmtId="0" fontId="24" fillId="38" borderId="42" xfId="0" applyFont="1" applyFill="1" applyBorder="1" applyAlignment="1" applyProtection="1">
      <alignment horizontal="left" vertical="center" wrapText="1"/>
      <protection hidden="1"/>
    </xf>
    <xf numFmtId="0" fontId="32" fillId="33" borderId="18" xfId="0" applyFont="1" applyFill="1" applyBorder="1" applyAlignment="1" applyProtection="1">
      <alignment horizontal="left" vertical="center"/>
      <protection locked="0"/>
    </xf>
    <xf numFmtId="0" fontId="32" fillId="33" borderId="34" xfId="0" applyFont="1" applyFill="1" applyBorder="1" applyAlignment="1" applyProtection="1">
      <alignment horizontal="left" vertical="center"/>
      <protection locked="0"/>
    </xf>
    <xf numFmtId="0" fontId="32" fillId="33" borderId="19" xfId="0" applyFont="1" applyFill="1" applyBorder="1" applyAlignment="1" applyProtection="1">
      <alignment horizontal="left" vertical="center"/>
      <protection locked="0"/>
    </xf>
    <xf numFmtId="0" fontId="32" fillId="33" borderId="18" xfId="0" applyFont="1" applyFill="1" applyBorder="1" applyAlignment="1" applyProtection="1">
      <alignment horizontal="center" vertical="center"/>
      <protection locked="0"/>
    </xf>
    <xf numFmtId="0" fontId="32" fillId="33" borderId="19" xfId="0" applyFont="1" applyFill="1" applyBorder="1" applyAlignment="1" applyProtection="1">
      <alignment horizontal="center" vertical="center"/>
      <protection locked="0"/>
    </xf>
    <xf numFmtId="0" fontId="43" fillId="35" borderId="0" xfId="0" applyFont="1" applyFill="1" applyBorder="1" applyAlignment="1" applyProtection="1">
      <alignment horizontal="left" vertical="center" wrapText="1"/>
      <protection hidden="1"/>
    </xf>
    <xf numFmtId="0" fontId="43" fillId="35" borderId="29" xfId="0" applyFont="1" applyFill="1" applyBorder="1" applyAlignment="1" applyProtection="1">
      <alignment horizontal="left" vertical="center" wrapText="1"/>
      <protection hidden="1"/>
    </xf>
    <xf numFmtId="0" fontId="43" fillId="35" borderId="0" xfId="0" applyFont="1" applyFill="1" applyBorder="1" applyAlignment="1" applyProtection="1">
      <alignment horizontal="center" vertical="center" wrapText="1"/>
      <protection hidden="1"/>
    </xf>
    <xf numFmtId="0" fontId="43" fillId="35" borderId="29" xfId="0" applyFont="1" applyFill="1" applyBorder="1" applyAlignment="1" applyProtection="1">
      <alignment horizontal="center" vertical="center" wrapText="1"/>
      <protection hidden="1"/>
    </xf>
    <xf numFmtId="3" fontId="31" fillId="40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40" borderId="33" xfId="0" applyNumberFormat="1" applyFont="1" applyFill="1" applyBorder="1" applyAlignment="1" applyProtection="1">
      <alignment horizontal="center" vertical="center" wrapText="1"/>
      <protection hidden="1"/>
    </xf>
    <xf numFmtId="3" fontId="31" fillId="40" borderId="39" xfId="0" applyNumberFormat="1" applyFont="1" applyFill="1" applyBorder="1" applyAlignment="1" applyProtection="1">
      <alignment horizontal="center" vertical="center" wrapText="1"/>
      <protection hidden="1"/>
    </xf>
    <xf numFmtId="3" fontId="31" fillId="40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40" borderId="33" xfId="0" applyNumberFormat="1" applyFont="1" applyFill="1" applyBorder="1" applyAlignment="1" applyProtection="1">
      <alignment horizontal="left" vertical="center" wrapText="1"/>
      <protection hidden="1"/>
    </xf>
    <xf numFmtId="3" fontId="31" fillId="40" borderId="39" xfId="0" applyNumberFormat="1" applyFont="1" applyFill="1" applyBorder="1" applyAlignment="1" applyProtection="1">
      <alignment horizontal="left" vertical="center" wrapText="1"/>
      <protection hidden="1"/>
    </xf>
    <xf numFmtId="0" fontId="23" fillId="40" borderId="13" xfId="0" applyFont="1" applyFill="1" applyBorder="1" applyAlignment="1" applyProtection="1">
      <alignment horizontal="left" vertical="center" wrapText="1"/>
      <protection hidden="1"/>
    </xf>
    <xf numFmtId="0" fontId="23" fillId="40" borderId="11" xfId="0" applyFont="1" applyFill="1" applyBorder="1" applyAlignment="1" applyProtection="1">
      <alignment horizontal="left" vertical="center" wrapText="1"/>
      <protection hidden="1"/>
    </xf>
    <xf numFmtId="0" fontId="23" fillId="40" borderId="30" xfId="0" applyFont="1" applyFill="1" applyBorder="1" applyAlignment="1" applyProtection="1">
      <alignment horizontal="left" vertical="center" wrapText="1"/>
      <protection hidden="1"/>
    </xf>
    <xf numFmtId="0" fontId="28" fillId="40" borderId="28" xfId="0" applyFont="1" applyFill="1" applyBorder="1" applyAlignment="1" applyProtection="1">
      <alignment horizontal="center" vertical="top" wrapText="1"/>
      <protection hidden="1"/>
    </xf>
    <xf numFmtId="0" fontId="28" fillId="40" borderId="0" xfId="0" applyFont="1" applyFill="1" applyBorder="1" applyAlignment="1" applyProtection="1">
      <alignment horizontal="center" vertical="top" wrapText="1"/>
      <protection hidden="1"/>
    </xf>
    <xf numFmtId="0" fontId="28" fillId="40" borderId="29" xfId="0" applyFont="1" applyFill="1" applyBorder="1" applyAlignment="1" applyProtection="1">
      <alignment horizontal="center" vertical="top" wrapText="1"/>
      <protection hidden="1"/>
    </xf>
    <xf numFmtId="0" fontId="31" fillId="40" borderId="20" xfId="0" applyFont="1" applyFill="1" applyBorder="1" applyAlignment="1" applyProtection="1">
      <alignment horizontal="center" vertical="center" wrapText="1"/>
      <protection hidden="1"/>
    </xf>
    <xf numFmtId="0" fontId="31" fillId="40" borderId="33" xfId="0" applyFont="1" applyFill="1" applyBorder="1" applyAlignment="1" applyProtection="1">
      <alignment horizontal="center" vertical="center" wrapText="1"/>
      <protection hidden="1"/>
    </xf>
    <xf numFmtId="0" fontId="31" fillId="40" borderId="39" xfId="0" applyFont="1" applyFill="1" applyBorder="1" applyAlignment="1" applyProtection="1">
      <alignment horizontal="center" vertical="center" wrapText="1"/>
      <protection hidden="1"/>
    </xf>
    <xf numFmtId="0" fontId="45" fillId="40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40" borderId="33" xfId="42" applyNumberFormat="1" applyFont="1" applyFill="1" applyBorder="1" applyAlignment="1" applyProtection="1">
      <alignment horizontal="center" vertical="center" wrapText="1"/>
      <protection hidden="1"/>
    </xf>
    <xf numFmtId="0" fontId="45" fillId="40" borderId="39" xfId="42" applyNumberFormat="1" applyFont="1" applyFill="1" applyBorder="1" applyAlignment="1" applyProtection="1">
      <alignment horizontal="center" vertical="center" wrapText="1"/>
      <protection hidden="1"/>
    </xf>
    <xf numFmtId="0" fontId="23" fillId="40" borderId="44" xfId="0" applyFont="1" applyFill="1" applyBorder="1" applyAlignment="1" applyProtection="1">
      <alignment horizontal="left" vertical="center" wrapText="1"/>
      <protection hidden="1"/>
    </xf>
    <xf numFmtId="0" fontId="23" fillId="40" borderId="47" xfId="0" applyFont="1" applyFill="1" applyBorder="1" applyAlignment="1" applyProtection="1">
      <alignment horizontal="left" vertical="center" wrapText="1"/>
      <protection hidden="1"/>
    </xf>
    <xf numFmtId="164" fontId="24" fillId="35" borderId="34" xfId="0" applyNumberFormat="1" applyFont="1" applyFill="1" applyBorder="1" applyAlignment="1" applyProtection="1">
      <alignment horizontal="center" vertical="center"/>
      <protection hidden="1"/>
    </xf>
    <xf numFmtId="0" fontId="23" fillId="38" borderId="44" xfId="0" applyFont="1" applyFill="1" applyBorder="1" applyAlignment="1" applyProtection="1">
      <alignment horizontal="left" vertical="center" wrapText="1"/>
      <protection hidden="1"/>
    </xf>
    <xf numFmtId="0" fontId="23" fillId="38" borderId="47" xfId="0" applyFont="1" applyFill="1" applyBorder="1" applyAlignment="1" applyProtection="1">
      <alignment horizontal="left" vertical="center" wrapText="1"/>
      <protection hidden="1"/>
    </xf>
    <xf numFmtId="0" fontId="23" fillId="38" borderId="15" xfId="0" applyFont="1" applyFill="1" applyBorder="1" applyAlignment="1" applyProtection="1">
      <alignment horizontal="left" vertical="center" wrapText="1"/>
      <protection hidden="1"/>
    </xf>
    <xf numFmtId="0" fontId="23" fillId="38" borderId="46" xfId="0" applyFont="1" applyFill="1" applyBorder="1" applyAlignment="1" applyProtection="1">
      <alignment horizontal="left" vertical="center" wrapText="1"/>
      <protection hidden="1"/>
    </xf>
    <xf numFmtId="0" fontId="28" fillId="38" borderId="28" xfId="0" applyFont="1" applyFill="1" applyBorder="1" applyAlignment="1" applyProtection="1">
      <alignment horizontal="center" vertical="top" wrapText="1"/>
      <protection hidden="1"/>
    </xf>
    <xf numFmtId="0" fontId="28" fillId="38" borderId="0" xfId="0" applyFont="1" applyFill="1" applyBorder="1" applyAlignment="1" applyProtection="1">
      <alignment horizontal="center" vertical="top" wrapText="1"/>
      <protection hidden="1"/>
    </xf>
    <xf numFmtId="0" fontId="28" fillId="38" borderId="29" xfId="0" applyFont="1" applyFill="1" applyBorder="1" applyAlignment="1" applyProtection="1">
      <alignment horizontal="center" vertical="top" wrapText="1"/>
      <protection hidden="1"/>
    </xf>
    <xf numFmtId="3" fontId="31" fillId="38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38" borderId="33" xfId="0" applyNumberFormat="1" applyFont="1" applyFill="1" applyBorder="1" applyAlignment="1" applyProtection="1">
      <alignment horizontal="left" vertical="center" wrapText="1"/>
      <protection hidden="1"/>
    </xf>
    <xf numFmtId="3" fontId="31" fillId="38" borderId="39" xfId="0" applyNumberFormat="1" applyFont="1" applyFill="1" applyBorder="1" applyAlignment="1" applyProtection="1">
      <alignment horizontal="left" vertical="center" wrapText="1"/>
      <protection hidden="1"/>
    </xf>
    <xf numFmtId="3" fontId="31" fillId="38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38" borderId="33" xfId="0" applyNumberFormat="1" applyFont="1" applyFill="1" applyBorder="1" applyAlignment="1" applyProtection="1">
      <alignment horizontal="center" vertical="center" wrapText="1"/>
      <protection hidden="1"/>
    </xf>
    <xf numFmtId="3" fontId="31" fillId="38" borderId="39" xfId="0" applyNumberFormat="1" applyFont="1" applyFill="1" applyBorder="1" applyAlignment="1" applyProtection="1">
      <alignment horizontal="center" vertical="center" wrapText="1"/>
      <protection hidden="1"/>
    </xf>
    <xf numFmtId="0" fontId="45" fillId="38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38" borderId="33" xfId="42" applyNumberFormat="1" applyFont="1" applyFill="1" applyBorder="1" applyAlignment="1" applyProtection="1">
      <alignment horizontal="center" vertical="center" wrapText="1"/>
      <protection hidden="1"/>
    </xf>
    <xf numFmtId="0" fontId="45" fillId="38" borderId="39" xfId="42" applyNumberFormat="1" applyFont="1" applyFill="1" applyBorder="1" applyAlignment="1" applyProtection="1">
      <alignment horizontal="center" vertical="center" wrapText="1"/>
      <protection hidden="1"/>
    </xf>
    <xf numFmtId="0" fontId="31" fillId="38" borderId="20" xfId="0" applyFont="1" applyFill="1" applyBorder="1" applyAlignment="1" applyProtection="1">
      <alignment horizontal="center" vertical="center" wrapText="1"/>
      <protection hidden="1"/>
    </xf>
    <xf numFmtId="0" fontId="31" fillId="38" borderId="33" xfId="0" applyFont="1" applyFill="1" applyBorder="1" applyAlignment="1" applyProtection="1">
      <alignment horizontal="center" vertical="center" wrapText="1"/>
      <protection hidden="1"/>
    </xf>
    <xf numFmtId="0" fontId="31" fillId="38" borderId="39" xfId="0" applyFont="1" applyFill="1" applyBorder="1" applyAlignment="1" applyProtection="1">
      <alignment horizontal="center" vertical="center" wrapText="1"/>
      <protection hidden="1"/>
    </xf>
    <xf numFmtId="0" fontId="23" fillId="43" borderId="15" xfId="0" applyFont="1" applyFill="1" applyBorder="1" applyAlignment="1" applyProtection="1">
      <alignment horizontal="left" vertical="center" wrapText="1"/>
      <protection hidden="1"/>
    </xf>
    <xf numFmtId="0" fontId="23" fillId="43" borderId="46" xfId="0" applyFont="1" applyFill="1" applyBorder="1" applyAlignment="1" applyProtection="1">
      <alignment horizontal="left" vertical="center" wrapText="1"/>
      <protection hidden="1"/>
    </xf>
    <xf numFmtId="0" fontId="45" fillId="59" borderId="22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4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8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9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25" xfId="42" applyNumberFormat="1" applyFont="1" applyFill="1" applyBorder="1" applyAlignment="1" applyProtection="1">
      <alignment horizontal="center" vertical="center" wrapText="1"/>
      <protection hidden="1"/>
    </xf>
    <xf numFmtId="0" fontId="45" fillId="59" borderId="32" xfId="42" applyNumberFormat="1" applyFont="1" applyFill="1" applyBorder="1" applyAlignment="1" applyProtection="1">
      <alignment horizontal="center" vertical="center" wrapText="1"/>
      <protection hidden="1"/>
    </xf>
    <xf numFmtId="3" fontId="31" fillId="43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43" borderId="33" xfId="0" applyNumberFormat="1" applyFont="1" applyFill="1" applyBorder="1" applyAlignment="1" applyProtection="1">
      <alignment horizontal="center" vertical="center" wrapText="1"/>
      <protection hidden="1"/>
    </xf>
    <xf numFmtId="3" fontId="31" fillId="43" borderId="39" xfId="0" applyNumberFormat="1" applyFont="1" applyFill="1" applyBorder="1" applyAlignment="1" applyProtection="1">
      <alignment horizontal="center" vertical="center" wrapText="1"/>
      <protection hidden="1"/>
    </xf>
    <xf numFmtId="0" fontId="31" fillId="43" borderId="20" xfId="0" applyFont="1" applyFill="1" applyBorder="1" applyAlignment="1" applyProtection="1">
      <alignment horizontal="center" vertical="center" wrapText="1"/>
      <protection hidden="1"/>
    </xf>
    <xf numFmtId="0" fontId="31" fillId="43" borderId="33" xfId="0" applyFont="1" applyFill="1" applyBorder="1" applyAlignment="1" applyProtection="1">
      <alignment horizontal="center" vertical="center" wrapText="1"/>
      <protection hidden="1"/>
    </xf>
    <xf numFmtId="0" fontId="31" fillId="43" borderId="39" xfId="0" applyFont="1" applyFill="1" applyBorder="1" applyAlignment="1" applyProtection="1">
      <alignment horizontal="center" vertical="center" wrapText="1"/>
      <protection hidden="1"/>
    </xf>
    <xf numFmtId="3" fontId="31" fillId="43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43" borderId="33" xfId="0" applyNumberFormat="1" applyFont="1" applyFill="1" applyBorder="1" applyAlignment="1" applyProtection="1">
      <alignment horizontal="left" vertical="center" wrapText="1"/>
      <protection hidden="1"/>
    </xf>
    <xf numFmtId="3" fontId="31" fillId="43" borderId="39" xfId="0" applyNumberFormat="1" applyFont="1" applyFill="1" applyBorder="1" applyAlignment="1" applyProtection="1">
      <alignment horizontal="left" vertical="center" wrapText="1"/>
      <protection hidden="1"/>
    </xf>
    <xf numFmtId="0" fontId="28" fillId="43" borderId="28" xfId="0" applyFont="1" applyFill="1" applyBorder="1" applyAlignment="1" applyProtection="1">
      <alignment horizontal="center" vertical="top" wrapText="1"/>
      <protection hidden="1"/>
    </xf>
    <xf numFmtId="0" fontId="28" fillId="43" borderId="0" xfId="0" applyFont="1" applyFill="1" applyBorder="1" applyAlignment="1" applyProtection="1">
      <alignment horizontal="center" vertical="top" wrapText="1"/>
      <protection hidden="1"/>
    </xf>
    <xf numFmtId="0" fontId="28" fillId="43" borderId="29" xfId="0" applyFont="1" applyFill="1" applyBorder="1" applyAlignment="1" applyProtection="1">
      <alignment horizontal="center" vertical="top" wrapText="1"/>
      <protection hidden="1"/>
    </xf>
    <xf numFmtId="0" fontId="45" fillId="43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43" borderId="33" xfId="42" applyNumberFormat="1" applyFont="1" applyFill="1" applyBorder="1" applyAlignment="1" applyProtection="1">
      <alignment horizontal="center" vertical="center" wrapText="1"/>
      <protection hidden="1"/>
    </xf>
    <xf numFmtId="0" fontId="45" fillId="43" borderId="39" xfId="42" applyNumberFormat="1" applyFont="1" applyFill="1" applyBorder="1" applyAlignment="1" applyProtection="1">
      <alignment horizontal="center" vertical="center" wrapText="1"/>
      <protection hidden="1"/>
    </xf>
    <xf numFmtId="0" fontId="23" fillId="43" borderId="44" xfId="0" applyFont="1" applyFill="1" applyBorder="1" applyAlignment="1" applyProtection="1">
      <alignment horizontal="left" vertical="center" wrapText="1"/>
      <protection hidden="1"/>
    </xf>
    <xf numFmtId="0" fontId="23" fillId="43" borderId="47" xfId="0" applyFont="1" applyFill="1" applyBorder="1" applyAlignment="1" applyProtection="1">
      <alignment horizontal="left" vertical="center" wrapText="1"/>
      <protection hidden="1"/>
    </xf>
    <xf numFmtId="0" fontId="23" fillId="39" borderId="44" xfId="0" applyFont="1" applyFill="1" applyBorder="1" applyAlignment="1" applyProtection="1">
      <alignment horizontal="left" vertical="center" wrapText="1"/>
      <protection hidden="1"/>
    </xf>
    <xf numFmtId="0" fontId="23" fillId="39" borderId="47" xfId="0" applyFont="1" applyFill="1" applyBorder="1" applyAlignment="1" applyProtection="1">
      <alignment horizontal="left" vertical="center" wrapText="1"/>
      <protection hidden="1"/>
    </xf>
    <xf numFmtId="0" fontId="23" fillId="39" borderId="15" xfId="0" applyFont="1" applyFill="1" applyBorder="1" applyAlignment="1" applyProtection="1">
      <alignment horizontal="left" vertical="center" wrapText="1"/>
      <protection hidden="1"/>
    </xf>
    <xf numFmtId="0" fontId="23" fillId="39" borderId="46" xfId="0" applyFont="1" applyFill="1" applyBorder="1" applyAlignment="1" applyProtection="1">
      <alignment horizontal="left" vertical="center" wrapText="1"/>
      <protection hidden="1"/>
    </xf>
    <xf numFmtId="3" fontId="31" fillId="39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39" borderId="33" xfId="0" applyNumberFormat="1" applyFont="1" applyFill="1" applyBorder="1" applyAlignment="1" applyProtection="1">
      <alignment horizontal="left" vertical="center" wrapText="1"/>
      <protection hidden="1"/>
    </xf>
    <xf numFmtId="3" fontId="31" fillId="39" borderId="39" xfId="0" applyNumberFormat="1" applyFont="1" applyFill="1" applyBorder="1" applyAlignment="1" applyProtection="1">
      <alignment horizontal="left" vertical="center" wrapText="1"/>
      <protection hidden="1"/>
    </xf>
    <xf numFmtId="3" fontId="31" fillId="39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39" borderId="33" xfId="0" applyNumberFormat="1" applyFont="1" applyFill="1" applyBorder="1" applyAlignment="1" applyProtection="1">
      <alignment horizontal="center" vertical="center" wrapText="1"/>
      <protection hidden="1"/>
    </xf>
    <xf numFmtId="3" fontId="31" fillId="39" borderId="39" xfId="0" applyNumberFormat="1" applyFont="1" applyFill="1" applyBorder="1" applyAlignment="1" applyProtection="1">
      <alignment horizontal="center" vertical="center" wrapText="1"/>
      <protection hidden="1"/>
    </xf>
    <xf numFmtId="0" fontId="31" fillId="39" borderId="20" xfId="0" applyFont="1" applyFill="1" applyBorder="1" applyAlignment="1" applyProtection="1">
      <alignment horizontal="center" vertical="center" wrapText="1"/>
      <protection hidden="1"/>
    </xf>
    <xf numFmtId="0" fontId="31" fillId="39" borderId="33" xfId="0" applyFont="1" applyFill="1" applyBorder="1" applyAlignment="1" applyProtection="1">
      <alignment horizontal="center" vertical="center" wrapText="1"/>
      <protection hidden="1"/>
    </xf>
    <xf numFmtId="0" fontId="31" fillId="39" borderId="39" xfId="0" applyFont="1" applyFill="1" applyBorder="1" applyAlignment="1" applyProtection="1">
      <alignment horizontal="center" vertical="center" wrapText="1"/>
      <protection hidden="1"/>
    </xf>
    <xf numFmtId="0" fontId="28" fillId="39" borderId="28" xfId="0" applyFont="1" applyFill="1" applyBorder="1" applyAlignment="1" applyProtection="1">
      <alignment horizontal="center" vertical="top" wrapText="1"/>
      <protection hidden="1"/>
    </xf>
    <xf numFmtId="0" fontId="28" fillId="39" borderId="0" xfId="0" applyFont="1" applyFill="1" applyBorder="1" applyAlignment="1" applyProtection="1">
      <alignment horizontal="center" vertical="top" wrapText="1"/>
      <protection hidden="1"/>
    </xf>
    <xf numFmtId="0" fontId="28" fillId="39" borderId="29" xfId="0" applyFont="1" applyFill="1" applyBorder="1" applyAlignment="1" applyProtection="1">
      <alignment horizontal="center" vertical="top" wrapText="1"/>
      <protection hidden="1"/>
    </xf>
    <xf numFmtId="0" fontId="45" fillId="39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39" borderId="33" xfId="42" applyNumberFormat="1" applyFont="1" applyFill="1" applyBorder="1" applyAlignment="1" applyProtection="1">
      <alignment horizontal="center" vertical="center" wrapText="1"/>
      <protection hidden="1"/>
    </xf>
    <xf numFmtId="0" fontId="45" fillId="39" borderId="39" xfId="42" applyNumberFormat="1" applyFont="1" applyFill="1" applyBorder="1" applyAlignment="1" applyProtection="1">
      <alignment horizontal="center" vertical="center" wrapText="1"/>
      <protection hidden="1"/>
    </xf>
    <xf numFmtId="3" fontId="31" fillId="42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42" borderId="33" xfId="0" applyNumberFormat="1" applyFont="1" applyFill="1" applyBorder="1" applyAlignment="1" applyProtection="1">
      <alignment horizontal="left" vertical="center" wrapText="1"/>
      <protection hidden="1"/>
    </xf>
    <xf numFmtId="3" fontId="31" fillId="42" borderId="39" xfId="0" applyNumberFormat="1" applyFont="1" applyFill="1" applyBorder="1" applyAlignment="1" applyProtection="1">
      <alignment horizontal="left" vertical="center" wrapText="1"/>
      <protection hidden="1"/>
    </xf>
    <xf numFmtId="0" fontId="23" fillId="42" borderId="44" xfId="0" applyFont="1" applyFill="1" applyBorder="1" applyAlignment="1" applyProtection="1">
      <alignment horizontal="left" vertical="center" wrapText="1"/>
      <protection hidden="1"/>
    </xf>
    <xf numFmtId="0" fontId="23" fillId="42" borderId="47" xfId="0" applyFont="1" applyFill="1" applyBorder="1" applyAlignment="1" applyProtection="1">
      <alignment horizontal="left" vertical="center" wrapText="1"/>
      <protection hidden="1"/>
    </xf>
    <xf numFmtId="0" fontId="28" fillId="42" borderId="28" xfId="0" applyFont="1" applyFill="1" applyBorder="1" applyAlignment="1" applyProtection="1">
      <alignment horizontal="center" vertical="top" wrapText="1"/>
      <protection hidden="1"/>
    </xf>
    <xf numFmtId="0" fontId="28" fillId="42" borderId="0" xfId="0" applyFont="1" applyFill="1" applyBorder="1" applyAlignment="1" applyProtection="1">
      <alignment horizontal="center" vertical="top" wrapText="1"/>
      <protection hidden="1"/>
    </xf>
    <xf numFmtId="0" fontId="28" fillId="42" borderId="29" xfId="0" applyFont="1" applyFill="1" applyBorder="1" applyAlignment="1" applyProtection="1">
      <alignment horizontal="center" vertical="top" wrapText="1"/>
      <protection hidden="1"/>
    </xf>
    <xf numFmtId="0" fontId="23" fillId="42" borderId="15" xfId="0" applyFont="1" applyFill="1" applyBorder="1" applyAlignment="1" applyProtection="1">
      <alignment horizontal="left" vertical="center" wrapText="1"/>
      <protection hidden="1"/>
    </xf>
    <xf numFmtId="0" fontId="23" fillId="42" borderId="46" xfId="0" applyFont="1" applyFill="1" applyBorder="1" applyAlignment="1" applyProtection="1">
      <alignment horizontal="left" vertical="center" wrapText="1"/>
      <protection hidden="1"/>
    </xf>
    <xf numFmtId="0" fontId="45" fillId="42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42" borderId="33" xfId="42" applyNumberFormat="1" applyFont="1" applyFill="1" applyBorder="1" applyAlignment="1" applyProtection="1">
      <alignment horizontal="center" vertical="center" wrapText="1"/>
      <protection hidden="1"/>
    </xf>
    <xf numFmtId="0" fontId="45" fillId="42" borderId="39" xfId="42" applyNumberFormat="1" applyFont="1" applyFill="1" applyBorder="1" applyAlignment="1" applyProtection="1">
      <alignment horizontal="center" vertical="center" wrapText="1"/>
      <protection hidden="1"/>
    </xf>
    <xf numFmtId="3" fontId="31" fillId="42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42" borderId="33" xfId="0" applyNumberFormat="1" applyFont="1" applyFill="1" applyBorder="1" applyAlignment="1" applyProtection="1">
      <alignment horizontal="center" vertical="center" wrapText="1"/>
      <protection hidden="1"/>
    </xf>
    <xf numFmtId="3" fontId="31" fillId="42" borderId="39" xfId="0" applyNumberFormat="1" applyFont="1" applyFill="1" applyBorder="1" applyAlignment="1" applyProtection="1">
      <alignment horizontal="center" vertical="center" wrapText="1"/>
      <protection hidden="1"/>
    </xf>
    <xf numFmtId="0" fontId="31" fillId="42" borderId="20" xfId="0" applyFont="1" applyFill="1" applyBorder="1" applyAlignment="1" applyProtection="1">
      <alignment horizontal="center" vertical="center" wrapText="1"/>
      <protection hidden="1"/>
    </xf>
    <xf numFmtId="0" fontId="31" fillId="42" borderId="33" xfId="0" applyFont="1" applyFill="1" applyBorder="1" applyAlignment="1" applyProtection="1">
      <alignment horizontal="center" vertical="center" wrapText="1"/>
      <protection hidden="1"/>
    </xf>
    <xf numFmtId="0" fontId="31" fillId="42" borderId="39" xfId="0" applyFont="1" applyFill="1" applyBorder="1" applyAlignment="1" applyProtection="1">
      <alignment horizontal="center" vertical="center" wrapText="1"/>
      <protection hidden="1"/>
    </xf>
    <xf numFmtId="3" fontId="31" fillId="36" borderId="20" xfId="0" applyNumberFormat="1" applyFont="1" applyFill="1" applyBorder="1" applyAlignment="1" applyProtection="1">
      <alignment horizontal="left" vertical="center" wrapText="1"/>
      <protection hidden="1"/>
    </xf>
    <xf numFmtId="3" fontId="31" fillId="36" borderId="33" xfId="0" applyNumberFormat="1" applyFont="1" applyFill="1" applyBorder="1" applyAlignment="1" applyProtection="1">
      <alignment horizontal="left" vertical="center" wrapText="1"/>
      <protection hidden="1"/>
    </xf>
    <xf numFmtId="3" fontId="31" fillId="36" borderId="39" xfId="0" applyNumberFormat="1" applyFont="1" applyFill="1" applyBorder="1" applyAlignment="1" applyProtection="1">
      <alignment horizontal="left" vertical="center" wrapText="1"/>
      <protection hidden="1"/>
    </xf>
    <xf numFmtId="0" fontId="23" fillId="36" borderId="44" xfId="0" applyFont="1" applyFill="1" applyBorder="1" applyAlignment="1" applyProtection="1">
      <alignment horizontal="left" vertical="center" wrapText="1"/>
      <protection hidden="1"/>
    </xf>
    <xf numFmtId="0" fontId="23" fillId="36" borderId="47" xfId="0" applyFont="1" applyFill="1" applyBorder="1" applyAlignment="1" applyProtection="1">
      <alignment horizontal="left" vertical="center" wrapText="1"/>
      <protection hidden="1"/>
    </xf>
    <xf numFmtId="0" fontId="23" fillId="36" borderId="15" xfId="0" applyFont="1" applyFill="1" applyBorder="1" applyAlignment="1" applyProtection="1">
      <alignment horizontal="left" vertical="center" wrapText="1"/>
      <protection hidden="1"/>
    </xf>
    <xf numFmtId="0" fontId="23" fillId="36" borderId="46" xfId="0" applyFont="1" applyFill="1" applyBorder="1" applyAlignment="1" applyProtection="1">
      <alignment horizontal="left" vertical="center" wrapText="1"/>
      <protection hidden="1"/>
    </xf>
    <xf numFmtId="3" fontId="31" fillId="36" borderId="20" xfId="0" applyNumberFormat="1" applyFont="1" applyFill="1" applyBorder="1" applyAlignment="1" applyProtection="1">
      <alignment horizontal="center" vertical="center" wrapText="1"/>
      <protection hidden="1"/>
    </xf>
    <xf numFmtId="3" fontId="31" fillId="36" borderId="33" xfId="0" applyNumberFormat="1" applyFont="1" applyFill="1" applyBorder="1" applyAlignment="1" applyProtection="1">
      <alignment horizontal="center" vertical="center" wrapText="1"/>
      <protection hidden="1"/>
    </xf>
    <xf numFmtId="3" fontId="31" fillId="36" borderId="39" xfId="0" applyNumberFormat="1" applyFont="1" applyFill="1" applyBorder="1" applyAlignment="1" applyProtection="1">
      <alignment horizontal="center" vertical="center" wrapText="1"/>
      <protection hidden="1"/>
    </xf>
    <xf numFmtId="0" fontId="31" fillId="36" borderId="20" xfId="0" applyFont="1" applyFill="1" applyBorder="1" applyAlignment="1" applyProtection="1">
      <alignment horizontal="center" vertical="center" wrapText="1"/>
      <protection hidden="1"/>
    </xf>
    <xf numFmtId="0" fontId="31" fillId="36" borderId="33" xfId="0" applyFont="1" applyFill="1" applyBorder="1" applyAlignment="1" applyProtection="1">
      <alignment horizontal="center" vertical="center" wrapText="1"/>
      <protection hidden="1"/>
    </xf>
    <xf numFmtId="0" fontId="31" fillId="36" borderId="39" xfId="0" applyFont="1" applyFill="1" applyBorder="1" applyAlignment="1" applyProtection="1">
      <alignment horizontal="center" vertical="center" wrapText="1"/>
      <protection hidden="1"/>
    </xf>
    <xf numFmtId="0" fontId="28" fillId="36" borderId="28" xfId="0" applyFont="1" applyFill="1" applyBorder="1" applyAlignment="1" applyProtection="1">
      <alignment horizontal="center" vertical="top" wrapText="1"/>
      <protection hidden="1"/>
    </xf>
    <xf numFmtId="0" fontId="28" fillId="36" borderId="0" xfId="0" applyFont="1" applyFill="1" applyBorder="1" applyAlignment="1" applyProtection="1">
      <alignment horizontal="center" vertical="top" wrapText="1"/>
      <protection hidden="1"/>
    </xf>
    <xf numFmtId="0" fontId="28" fillId="36" borderId="29" xfId="0" applyFont="1" applyFill="1" applyBorder="1" applyAlignment="1" applyProtection="1">
      <alignment horizontal="center" vertical="top" wrapText="1"/>
      <protection hidden="1"/>
    </xf>
    <xf numFmtId="0" fontId="45" fillId="36" borderId="20" xfId="42" applyNumberFormat="1" applyFont="1" applyFill="1" applyBorder="1" applyAlignment="1" applyProtection="1">
      <alignment horizontal="center" vertical="center" wrapText="1"/>
      <protection hidden="1"/>
    </xf>
    <xf numFmtId="0" fontId="45" fillId="36" borderId="33" xfId="42" applyNumberFormat="1" applyFont="1" applyFill="1" applyBorder="1" applyAlignment="1" applyProtection="1">
      <alignment horizontal="center" vertical="center" wrapText="1"/>
      <protection hidden="1"/>
    </xf>
    <xf numFmtId="0" fontId="45" fillId="36" borderId="39" xfId="42" applyNumberFormat="1" applyFont="1" applyFill="1" applyBorder="1" applyAlignment="1" applyProtection="1">
      <alignment horizontal="center" vertical="center" wrapText="1"/>
      <protection hidden="1"/>
    </xf>
  </cellXfs>
  <cellStyles count="5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Excel Built-in Normal" xfId="44" xr:uid="{00000000-0005-0000-0000-000013000000}"/>
    <cellStyle name="Excel Built-in Normal 1" xfId="42" xr:uid="{00000000-0005-0000-0000-000014000000}"/>
    <cellStyle name="Excel Built-in Normal 2" xfId="45" xr:uid="{00000000-0005-0000-0000-000015000000}"/>
    <cellStyle name="Hypertextový odkaz" xfId="51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 xr:uid="{00000000-0005-0000-0000-00001E000000}"/>
    <cellStyle name="Neutrální" xfId="8" builtinId="28" customBuiltin="1"/>
    <cellStyle name="Normální" xfId="0" builtinId="0"/>
    <cellStyle name="Normální 2" xfId="43" xr:uid="{00000000-0005-0000-0000-000021000000}"/>
    <cellStyle name="normální 2 2" xfId="47" xr:uid="{00000000-0005-0000-0000-000022000000}"/>
    <cellStyle name="Normální 2 3" xfId="46" xr:uid="{00000000-0005-0000-0000-000023000000}"/>
    <cellStyle name="Normální 2 4" xfId="49" xr:uid="{00000000-0005-0000-0000-000024000000}"/>
    <cellStyle name="Normální 2 5" xfId="50" xr:uid="{00000000-0005-0000-0000-000025000000}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 xr:uid="{00000000-0005-0000-0000-000029000000}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5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AB900"/>
      <color rgb="FFFFFF00"/>
      <color rgb="FFFAA700"/>
      <color rgb="FFFFE18B"/>
      <color rgb="FF996600"/>
      <color rgb="FFCC9900"/>
      <color rgb="FFFF7171"/>
      <color rgb="FFFF8585"/>
      <color rgb="FFFF5229"/>
      <color rgb="FFBD0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9524</xdr:rowOff>
    </xdr:from>
    <xdr:to>
      <xdr:col>8</xdr:col>
      <xdr:colOff>296853</xdr:colOff>
      <xdr:row>3</xdr:row>
      <xdr:rowOff>171449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76D5237-FA74-4F1A-BE46-5B396F2A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499"/>
          <a:ext cx="4021128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P43"/>
  <sheetViews>
    <sheetView topLeftCell="A25" zoomScaleNormal="100" workbookViewId="0">
      <selection activeCell="B12" sqref="B12:P12"/>
    </sheetView>
  </sheetViews>
  <sheetFormatPr defaultColWidth="9.109375" defaultRowHeight="16.8" x14ac:dyDescent="0.4"/>
  <cols>
    <col min="1" max="1" width="2.44140625" style="349" customWidth="1"/>
    <col min="2" max="2" width="8.6640625" style="349" customWidth="1"/>
    <col min="3" max="3" width="8.44140625" style="349" customWidth="1"/>
    <col min="4" max="5" width="7.44140625" style="349" customWidth="1"/>
    <col min="6" max="6" width="6.5546875" style="349" customWidth="1"/>
    <col min="7" max="11" width="8.88671875" style="349" customWidth="1"/>
    <col min="12" max="12" width="10" style="349" customWidth="1"/>
    <col min="13" max="13" width="6.44140625" style="349" customWidth="1"/>
    <col min="14" max="14" width="9.33203125" style="349" customWidth="1"/>
    <col min="15" max="15" width="13.33203125" style="349" customWidth="1"/>
    <col min="16" max="16" width="8.6640625" style="349" customWidth="1"/>
    <col min="17" max="16384" width="9.109375" style="349"/>
  </cols>
  <sheetData>
    <row r="6" spans="2:16" ht="15.75" customHeight="1" x14ac:dyDescent="0.4">
      <c r="H6" s="370" t="s">
        <v>36</v>
      </c>
      <c r="I6" s="370"/>
      <c r="J6" s="370"/>
      <c r="K6" s="370"/>
      <c r="L6" s="370"/>
    </row>
    <row r="7" spans="2:16" ht="7.5" customHeight="1" x14ac:dyDescent="0.4"/>
    <row r="8" spans="2:16" ht="39.6" x14ac:dyDescent="0.4">
      <c r="B8" s="371" t="s">
        <v>40</v>
      </c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</row>
    <row r="9" spans="2:16" ht="20.399999999999999" x14ac:dyDescent="0.4">
      <c r="B9" s="373" t="s">
        <v>111</v>
      </c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</row>
    <row r="10" spans="2:16" ht="15" customHeight="1" x14ac:dyDescent="0.4"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</row>
    <row r="11" spans="2:16" ht="140.25" customHeight="1" x14ac:dyDescent="0.4">
      <c r="B11" s="374" t="s">
        <v>131</v>
      </c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</row>
    <row r="12" spans="2:16" ht="24.6" x14ac:dyDescent="0.4">
      <c r="B12" s="375" t="s">
        <v>0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7"/>
    </row>
    <row r="13" spans="2:16" s="116" customFormat="1" ht="18.899999999999999" customHeight="1" x14ac:dyDescent="0.35">
      <c r="B13" s="181" t="s">
        <v>2</v>
      </c>
      <c r="C13" s="182" t="s">
        <v>133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3"/>
    </row>
    <row r="14" spans="2:16" s="116" customFormat="1" ht="18.899999999999999" customHeight="1" x14ac:dyDescent="0.35">
      <c r="B14" s="181" t="s">
        <v>3</v>
      </c>
      <c r="C14" s="182" t="s">
        <v>102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3"/>
    </row>
    <row r="15" spans="2:16" s="117" customFormat="1" ht="54" customHeight="1" x14ac:dyDescent="0.3">
      <c r="B15" s="181" t="s">
        <v>1</v>
      </c>
      <c r="C15" s="400" t="s">
        <v>117</v>
      </c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2"/>
    </row>
    <row r="16" spans="2:16" s="116" customFormat="1" ht="18.899999999999999" customHeight="1" x14ac:dyDescent="0.35">
      <c r="B16" s="181" t="s">
        <v>11</v>
      </c>
      <c r="C16" s="182" t="s">
        <v>112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3"/>
    </row>
    <row r="17" spans="2:16" s="116" customFormat="1" ht="35.1" customHeight="1" x14ac:dyDescent="0.35">
      <c r="B17" s="181" t="s">
        <v>13</v>
      </c>
      <c r="C17" s="400" t="s">
        <v>113</v>
      </c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2"/>
    </row>
    <row r="18" spans="2:16" s="116" customFormat="1" ht="32.25" customHeight="1" x14ac:dyDescent="0.35">
      <c r="B18" s="181" t="s">
        <v>23</v>
      </c>
      <c r="C18" s="397" t="s">
        <v>103</v>
      </c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9"/>
    </row>
    <row r="19" spans="2:16" s="312" customFormat="1" ht="30.75" customHeight="1" x14ac:dyDescent="0.3">
      <c r="B19" s="181" t="s">
        <v>24</v>
      </c>
      <c r="C19" s="397" t="s">
        <v>118</v>
      </c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9"/>
    </row>
    <row r="20" spans="2:16" s="116" customFormat="1" ht="19.5" customHeight="1" x14ac:dyDescent="0.35">
      <c r="B20" s="181" t="s">
        <v>25</v>
      </c>
      <c r="C20" s="303" t="s">
        <v>134</v>
      </c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4"/>
    </row>
    <row r="21" spans="2:16" s="116" customFormat="1" ht="18.899999999999999" customHeight="1" x14ac:dyDescent="0.35">
      <c r="B21" s="181" t="s">
        <v>33</v>
      </c>
      <c r="C21" s="182" t="s">
        <v>135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3"/>
    </row>
    <row r="22" spans="2:16" s="116" customFormat="1" ht="18.899999999999999" customHeight="1" x14ac:dyDescent="0.35">
      <c r="B22" s="181" t="s">
        <v>129</v>
      </c>
      <c r="C22" s="182" t="s">
        <v>107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3"/>
    </row>
    <row r="23" spans="2:16" s="116" customFormat="1" ht="18.899999999999999" customHeight="1" x14ac:dyDescent="0.35">
      <c r="B23" s="313" t="s">
        <v>104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3"/>
    </row>
    <row r="24" spans="2:16" s="116" customFormat="1" ht="18.899999999999999" customHeight="1" x14ac:dyDescent="0.35">
      <c r="B24" s="181"/>
      <c r="C24" s="182" t="s">
        <v>14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3"/>
    </row>
    <row r="25" spans="2:16" s="116" customFormat="1" ht="18.899999999999999" customHeight="1" x14ac:dyDescent="0.35">
      <c r="B25" s="181"/>
      <c r="C25" s="182" t="s">
        <v>101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3"/>
    </row>
    <row r="26" spans="2:16" s="116" customFormat="1" ht="18.899999999999999" customHeight="1" x14ac:dyDescent="0.35">
      <c r="B26" s="184"/>
      <c r="C26" s="185" t="s">
        <v>12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6"/>
    </row>
    <row r="29" spans="2:16" ht="15" customHeight="1" x14ac:dyDescent="0.4">
      <c r="B29" s="350"/>
      <c r="C29" s="384" t="s">
        <v>136</v>
      </c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51"/>
    </row>
    <row r="30" spans="2:16" x14ac:dyDescent="0.4">
      <c r="B30" s="352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4"/>
    </row>
    <row r="31" spans="2:16" ht="58.5" customHeight="1" x14ac:dyDescent="0.4">
      <c r="B31" s="352"/>
      <c r="C31" s="385" t="s">
        <v>18</v>
      </c>
      <c r="D31" s="386"/>
      <c r="E31" s="386"/>
      <c r="F31" s="386"/>
      <c r="G31" s="386"/>
      <c r="H31" s="387"/>
      <c r="I31" s="353"/>
      <c r="J31" s="388" t="s">
        <v>17</v>
      </c>
      <c r="K31" s="389"/>
      <c r="L31" s="389"/>
      <c r="M31" s="389"/>
      <c r="N31" s="389"/>
      <c r="O31" s="390"/>
      <c r="P31" s="354"/>
    </row>
    <row r="32" spans="2:16" x14ac:dyDescent="0.4">
      <c r="B32" s="352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4"/>
    </row>
    <row r="33" spans="2:16" ht="72.75" customHeight="1" x14ac:dyDescent="0.4">
      <c r="B33" s="352"/>
      <c r="C33" s="391" t="s">
        <v>19</v>
      </c>
      <c r="D33" s="392"/>
      <c r="E33" s="392"/>
      <c r="F33" s="392"/>
      <c r="G33" s="392"/>
      <c r="H33" s="393"/>
      <c r="I33" s="353"/>
      <c r="J33" s="394" t="s">
        <v>20</v>
      </c>
      <c r="K33" s="395"/>
      <c r="L33" s="395"/>
      <c r="M33" s="395"/>
      <c r="N33" s="395"/>
      <c r="O33" s="396"/>
      <c r="P33" s="354"/>
    </row>
    <row r="34" spans="2:16" x14ac:dyDescent="0.4">
      <c r="B34" s="352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4"/>
    </row>
    <row r="35" spans="2:16" ht="71.25" customHeight="1" x14ac:dyDescent="0.4">
      <c r="B35" s="352"/>
      <c r="C35" s="378" t="s">
        <v>21</v>
      </c>
      <c r="D35" s="379"/>
      <c r="E35" s="379"/>
      <c r="F35" s="379"/>
      <c r="G35" s="379"/>
      <c r="H35" s="380"/>
      <c r="I35" s="353"/>
      <c r="J35" s="381" t="s">
        <v>22</v>
      </c>
      <c r="K35" s="382"/>
      <c r="L35" s="382"/>
      <c r="M35" s="382"/>
      <c r="N35" s="382"/>
      <c r="O35" s="383"/>
      <c r="P35" s="354"/>
    </row>
    <row r="36" spans="2:16" x14ac:dyDescent="0.4">
      <c r="B36" s="352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4"/>
    </row>
    <row r="37" spans="2:16" x14ac:dyDescent="0.4">
      <c r="B37" s="355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7"/>
    </row>
    <row r="38" spans="2:16" s="353" customFormat="1" x14ac:dyDescent="0.4"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</row>
    <row r="39" spans="2:16" s="353" customFormat="1" ht="111" customHeight="1" x14ac:dyDescent="0.4"/>
    <row r="43" spans="2:16" ht="14.25" customHeight="1" x14ac:dyDescent="0.4"/>
  </sheetData>
  <sheetProtection algorithmName="SHA-512" hashValue="zXrapSlSGiWkSsm7lAP4ZBW4ct6kGfYIKt2XCFgvaW70It5b/2zixmJazcdyLEjP+5TUNJjvWhc7XmzM4LB9lw==" saltValue="Up7VRf065y//sasBrYliWg==" spinCount="100000" sheet="1" objects="1" scenarios="1" autoFilter="0"/>
  <mergeCells count="17">
    <mergeCell ref="B12:P12"/>
    <mergeCell ref="C35:H35"/>
    <mergeCell ref="J35:O35"/>
    <mergeCell ref="C29:O29"/>
    <mergeCell ref="C31:H31"/>
    <mergeCell ref="J31:O31"/>
    <mergeCell ref="C33:H33"/>
    <mergeCell ref="J33:O33"/>
    <mergeCell ref="C19:P19"/>
    <mergeCell ref="C18:P18"/>
    <mergeCell ref="C17:P17"/>
    <mergeCell ref="C15:P15"/>
    <mergeCell ref="H6:L6"/>
    <mergeCell ref="B8:P8"/>
    <mergeCell ref="B10:P10"/>
    <mergeCell ref="B9:P9"/>
    <mergeCell ref="B11:P11"/>
  </mergeCells>
  <hyperlinks>
    <hyperlink ref="C31:H31" location="MŠ!A1" display="Mateřská škola" xr:uid="{00000000-0004-0000-0000-000000000000}"/>
    <hyperlink ref="J31:O31" location="ZŠ!A1" display="Základní škola" xr:uid="{00000000-0004-0000-0000-000001000000}"/>
    <hyperlink ref="C33:H33" location="ŠD!A1" display="Školní družina" xr:uid="{00000000-0004-0000-0000-000002000000}"/>
    <hyperlink ref="J33:O33" location="ŠK!A1" display="Školní klub" xr:uid="{00000000-0004-0000-0000-000003000000}"/>
    <hyperlink ref="C35:H35" location="SVČ!A1" display="Středisko volného času" xr:uid="{00000000-0004-0000-0000-000004000000}"/>
    <hyperlink ref="J35:O35" location="ZUŠ!A1" display="Základní umělecká škola" xr:uid="{00000000-0004-0000-0000-000005000000}"/>
  </hyperlinks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CE46-350F-4A3E-ABE5-4F6C87D491A3}">
  <dimension ref="B1:N15"/>
  <sheetViews>
    <sheetView topLeftCell="A5" workbookViewId="0">
      <selection activeCell="B11" sqref="B11:F12"/>
    </sheetView>
  </sheetViews>
  <sheetFormatPr defaultColWidth="9.109375" defaultRowHeight="16.8" x14ac:dyDescent="0.4"/>
  <cols>
    <col min="1" max="1" width="2.44140625" style="339" customWidth="1"/>
    <col min="2" max="2" width="15.109375" style="339" customWidth="1"/>
    <col min="3" max="3" width="3" style="339" customWidth="1"/>
    <col min="4" max="4" width="6.44140625" style="339" customWidth="1"/>
    <col min="5" max="5" width="9.109375" style="339"/>
    <col min="6" max="6" width="14.88671875" style="339" customWidth="1"/>
    <col min="7" max="7" width="1.44140625" style="339" customWidth="1"/>
    <col min="8" max="8" width="16.88671875" style="339" customWidth="1"/>
    <col min="9" max="9" width="1.44140625" style="339" customWidth="1"/>
    <col min="10" max="10" width="16.5546875" style="339" customWidth="1"/>
    <col min="11" max="11" width="1.33203125" style="339" customWidth="1"/>
    <col min="12" max="12" width="15.109375" style="339" customWidth="1"/>
    <col min="13" max="13" width="7.44140625" style="339" customWidth="1"/>
    <col min="14" max="14" width="6.88671875" style="339" customWidth="1"/>
    <col min="15" max="16384" width="9.109375" style="339"/>
  </cols>
  <sheetData>
    <row r="1" spans="2:14" ht="11.25" customHeight="1" thickBot="1" x14ac:dyDescent="0.45"/>
    <row r="2" spans="2:14" ht="17.399999999999999" thickBot="1" x14ac:dyDescent="0.45">
      <c r="B2" s="340"/>
      <c r="C2" s="341"/>
      <c r="D2" s="341"/>
      <c r="E2" s="120"/>
      <c r="F2" s="120"/>
      <c r="G2" s="120"/>
      <c r="H2" s="120"/>
      <c r="I2" s="120"/>
      <c r="J2" s="120"/>
      <c r="K2" s="120"/>
      <c r="L2" s="120"/>
      <c r="M2" s="329"/>
      <c r="N2" s="330"/>
    </row>
    <row r="3" spans="2:14" s="345" customFormat="1" ht="33.75" customHeight="1" thickBot="1" x14ac:dyDescent="0.35">
      <c r="B3" s="342" t="s">
        <v>130</v>
      </c>
      <c r="C3" s="343"/>
      <c r="D3" s="409"/>
      <c r="E3" s="410"/>
      <c r="F3" s="410"/>
      <c r="G3" s="410"/>
      <c r="H3" s="410"/>
      <c r="I3" s="411"/>
      <c r="J3" s="344" t="s">
        <v>128</v>
      </c>
      <c r="K3" s="344"/>
      <c r="L3" s="412"/>
      <c r="M3" s="413"/>
      <c r="N3" s="335"/>
    </row>
    <row r="4" spans="2:14" ht="17.399999999999999" thickBot="1" x14ac:dyDescent="0.45">
      <c r="B4" s="346"/>
      <c r="C4" s="242"/>
      <c r="D4" s="242"/>
      <c r="E4" s="331"/>
      <c r="F4" s="331"/>
      <c r="G4" s="331"/>
      <c r="H4" s="331"/>
      <c r="I4" s="331"/>
      <c r="J4" s="331"/>
      <c r="K4" s="331"/>
      <c r="L4" s="331"/>
      <c r="M4" s="332"/>
      <c r="N4" s="333"/>
    </row>
    <row r="5" spans="2:14" ht="17.399999999999999" thickBot="1" x14ac:dyDescent="0.45">
      <c r="B5" s="347"/>
      <c r="C5" s="347"/>
      <c r="D5" s="347"/>
      <c r="E5" s="2"/>
      <c r="F5" s="2"/>
      <c r="G5" s="3"/>
      <c r="H5" s="3"/>
      <c r="I5" s="3"/>
      <c r="J5" s="2"/>
      <c r="K5" s="3"/>
      <c r="L5" s="3"/>
      <c r="M5" s="13"/>
      <c r="N5" s="4"/>
    </row>
    <row r="6" spans="2:14" ht="20.399999999999999" x14ac:dyDescent="0.4">
      <c r="B6" s="119"/>
      <c r="C6" s="120"/>
      <c r="D6" s="120"/>
      <c r="E6" s="120"/>
      <c r="F6" s="120"/>
      <c r="G6" s="121"/>
      <c r="H6" s="121"/>
      <c r="I6" s="121"/>
      <c r="J6" s="122"/>
      <c r="K6" s="121"/>
      <c r="L6" s="123"/>
      <c r="M6" s="124"/>
      <c r="N6" s="125"/>
    </row>
    <row r="7" spans="2:14" ht="33.6" x14ac:dyDescent="0.6">
      <c r="B7" s="187" t="s">
        <v>35</v>
      </c>
      <c r="C7" s="239"/>
      <c r="D7" s="239"/>
      <c r="E7" s="126"/>
      <c r="F7" s="129" t="s">
        <v>4</v>
      </c>
      <c r="G7" s="239"/>
      <c r="H7" s="129" t="s">
        <v>5</v>
      </c>
      <c r="I7" s="239"/>
      <c r="J7" s="129" t="s">
        <v>34</v>
      </c>
      <c r="K7" s="239"/>
      <c r="L7" s="414" t="str">
        <f>IF(J8&lt;F8,"Celkový požadavek je nižší, než hranice minimální dotace 100 000 Kč","")</f>
        <v/>
      </c>
      <c r="M7" s="414"/>
      <c r="N7" s="415"/>
    </row>
    <row r="8" spans="2:14" ht="27.75" customHeight="1" x14ac:dyDescent="0.4">
      <c r="B8" s="128"/>
      <c r="C8" s="240"/>
      <c r="D8" s="239"/>
      <c r="E8" s="239"/>
      <c r="F8" s="130">
        <f>IF(OR(MŠ!E5&lt;&gt;0,ZŠ!E5&lt;&gt;0,ŠD!E5&lt;&gt;0,ŠK!E5&lt;&gt;0,SVČ!E5&lt;&gt;0,ZUŠ!E5&lt;&gt;0),100000,0)</f>
        <v>0</v>
      </c>
      <c r="G8" s="239"/>
      <c r="H8" s="130">
        <f>MŠ!H5+ZŠ!I5+ŠD!H5+ŠK!H5+SVČ!H5+ZUŠ!H5</f>
        <v>0</v>
      </c>
      <c r="I8" s="239"/>
      <c r="J8" s="130">
        <f>MŠ!M7+ZŠ!N7+ŠD!M7+ŠK!M7+SVČ!M7+ZUŠ!M7</f>
        <v>0</v>
      </c>
      <c r="K8" s="239"/>
      <c r="L8" s="416" t="str">
        <f>IF(J8&gt;H8,"Celkový požadavek překročil maximální možnou dotaci.","")</f>
        <v/>
      </c>
      <c r="M8" s="416"/>
      <c r="N8" s="417"/>
    </row>
    <row r="9" spans="2:14" ht="21" thickBot="1" x14ac:dyDescent="0.45">
      <c r="B9" s="241"/>
      <c r="C9" s="242"/>
      <c r="D9" s="132"/>
      <c r="E9" s="243"/>
      <c r="F9" s="243"/>
      <c r="G9" s="269"/>
      <c r="H9" s="269"/>
      <c r="I9" s="269"/>
      <c r="J9" s="244"/>
      <c r="K9" s="269"/>
      <c r="L9" s="244"/>
      <c r="M9" s="245"/>
      <c r="N9" s="246"/>
    </row>
    <row r="10" spans="2:14" s="348" customFormat="1" x14ac:dyDescent="0.4">
      <c r="B10" s="367"/>
      <c r="C10" s="336"/>
      <c r="D10" s="317"/>
      <c r="E10" s="317"/>
      <c r="F10" s="337">
        <f>H10+L10</f>
        <v>0</v>
      </c>
      <c r="H10" s="337">
        <f>MŠ!E17+ZŠ!E20+ŠD!E12+ŠK!E12+SVČ!E13+ZUŠ!E13</f>
        <v>0</v>
      </c>
      <c r="L10" s="337">
        <f>MŠ!H17+ZŠ!I20+ŠD!H12+ŠK!H12+SVČ!H13+ZUŠ!H13</f>
        <v>0</v>
      </c>
      <c r="M10" s="317"/>
      <c r="N10" s="338"/>
    </row>
    <row r="11" spans="2:14" ht="24.75" customHeight="1" x14ac:dyDescent="0.4">
      <c r="B11" s="403" t="s">
        <v>16</v>
      </c>
      <c r="C11" s="404"/>
      <c r="D11" s="404"/>
      <c r="E11" s="404"/>
      <c r="F11" s="405"/>
      <c r="H11" s="365" t="s">
        <v>46</v>
      </c>
      <c r="L11" s="365" t="s">
        <v>42</v>
      </c>
      <c r="M11" s="14"/>
      <c r="N11" s="1"/>
    </row>
    <row r="12" spans="2:14" ht="25.5" customHeight="1" x14ac:dyDescent="0.4">
      <c r="B12" s="406"/>
      <c r="C12" s="407"/>
      <c r="D12" s="407"/>
      <c r="E12" s="407"/>
      <c r="F12" s="408"/>
      <c r="H12" s="366">
        <f>IF(F10&gt;0,ROUND((H10*100/F10),2),0)</f>
        <v>0</v>
      </c>
      <c r="L12" s="366">
        <f>IF(F10&gt;0,(100-H12),0)</f>
        <v>0</v>
      </c>
      <c r="M12" s="334"/>
      <c r="N12" s="1"/>
    </row>
    <row r="13" spans="2:14" s="348" customFormat="1" ht="17.399999999999999" thickBot="1" x14ac:dyDescent="0.45">
      <c r="B13" s="367"/>
      <c r="C13" s="336"/>
      <c r="D13" s="317"/>
      <c r="E13" s="317"/>
      <c r="F13" s="337">
        <f>H13+J13</f>
        <v>0</v>
      </c>
      <c r="H13" s="337">
        <f>MŠ!K17+ZŠ!L20+ŠD!K12+ŠK!K12+SVČ!K13+ZUŠ!K13</f>
        <v>0</v>
      </c>
      <c r="J13" s="337">
        <f>MŠ!M17+ZŠ!N20+ŠD!M12+ŠK!M12+SVČ!M13+ZUŠ!M13</f>
        <v>0</v>
      </c>
      <c r="L13" s="337">
        <f>MŠ!J17+ZŠ!K20+ŠD!J12+ŠK!J12+SVČ!J13+ZUŠ!J13</f>
        <v>0</v>
      </c>
      <c r="M13" s="317"/>
    </row>
    <row r="14" spans="2:14" ht="23.25" customHeight="1" x14ac:dyDescent="0.4">
      <c r="B14" s="403" t="s">
        <v>132</v>
      </c>
      <c r="C14" s="404"/>
      <c r="D14" s="404"/>
      <c r="E14" s="404"/>
      <c r="F14" s="405"/>
      <c r="H14" s="282">
        <v>148</v>
      </c>
      <c r="J14" s="368">
        <v>149</v>
      </c>
      <c r="L14" s="365" t="s">
        <v>100</v>
      </c>
      <c r="M14" s="14"/>
    </row>
    <row r="15" spans="2:14" ht="21.75" customHeight="1" thickBot="1" x14ac:dyDescent="0.45">
      <c r="B15" s="406"/>
      <c r="C15" s="407"/>
      <c r="D15" s="407"/>
      <c r="E15" s="407"/>
      <c r="F15" s="408"/>
      <c r="H15" s="294">
        <f>IF(H13&gt;0,ROUND(H13*100/F13,2),0)</f>
        <v>0</v>
      </c>
      <c r="J15" s="369">
        <f>IF(J13&gt;0,100-H15,0)</f>
        <v>0</v>
      </c>
      <c r="L15" s="366">
        <f>IF(L13&gt;0,100,0)</f>
        <v>0</v>
      </c>
      <c r="M15" s="334"/>
    </row>
  </sheetData>
  <sheetProtection algorithmName="SHA-512" hashValue="7leGpxelv9B3WVLnfXst9CJcJOUujRTo9z1Dq5RSac+s395B/H4UJbfTiogPCiamJ9st6nN21ijK+NMr9R5tbg==" saltValue="pRsgn8JBTcmn8eclvEKTRw==" spinCount="100000" sheet="1" objects="1" scenarios="1" autoFilter="0"/>
  <mergeCells count="6">
    <mergeCell ref="B14:F15"/>
    <mergeCell ref="D3:I3"/>
    <mergeCell ref="L3:M3"/>
    <mergeCell ref="L7:N7"/>
    <mergeCell ref="L8:N8"/>
    <mergeCell ref="B11:F12"/>
  </mergeCells>
  <conditionalFormatting sqref="J8">
    <cfRule type="expression" dxfId="55" priority="3">
      <formula>$J$8&gt;5000000</formula>
    </cfRule>
    <cfRule type="expression" dxfId="54" priority="4">
      <formula>$J$8&gt;$H$8</formula>
    </cfRule>
    <cfRule type="expression" priority="6" stopIfTrue="1">
      <formula>$J$8=0</formula>
    </cfRule>
    <cfRule type="expression" dxfId="53" priority="7">
      <formula>$J$8&lt;100000</formula>
    </cfRule>
  </conditionalFormatting>
  <conditionalFormatting sqref="H12 L12 H15 J15 L15">
    <cfRule type="cellIs" dxfId="52" priority="5" operator="greaterThan">
      <formula>0</formula>
    </cfRule>
  </conditionalFormatting>
  <conditionalFormatting sqref="H11 L11">
    <cfRule type="expression" dxfId="51" priority="8">
      <formula>#REF!&gt;0</formula>
    </cfRule>
  </conditionalFormatting>
  <conditionalFormatting sqref="H14 J14 L14">
    <cfRule type="expression" dxfId="50" priority="2">
      <formula>#REF!&gt;0</formula>
    </cfRule>
  </conditionalFormatting>
  <dataValidations count="1">
    <dataValidation type="whole" allowBlank="1" showInputMessage="1" showErrorMessage="1" sqref="L3:M3" xr:uid="{A8158C34-371D-478D-975B-63401EF3DCF8}">
      <formula1>0</formula1>
      <formula2>10000000000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zoomScaleNormal="100"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6.44140625" style="3" hidden="1" customWidth="1"/>
    <col min="4" max="4" width="7.33203125" style="3" hidden="1" customWidth="1"/>
    <col min="5" max="5" width="12.33203125" style="3" customWidth="1"/>
    <col min="6" max="6" width="13.109375" style="3" customWidth="1"/>
    <col min="7" max="7" width="6.44140625" style="3" hidden="1" customWidth="1"/>
    <col min="8" max="8" width="17.1093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7.33203125" style="13" hidden="1" customWidth="1"/>
    <col min="13" max="13" width="14.6640625" style="4" customWidth="1"/>
    <col min="14" max="14" width="2.6640625" style="206" customWidth="1"/>
    <col min="15" max="15" width="11.5546875" style="2" customWidth="1"/>
    <col min="16" max="16" width="11.88671875" style="2" customWidth="1"/>
    <col min="17" max="17" width="1.6640625" style="314" customWidth="1"/>
    <col min="18" max="18" width="1.6640625" style="206" customWidth="1"/>
    <col min="19" max="19" width="130.6640625" style="2" customWidth="1"/>
    <col min="20" max="16384" width="9.109375" style="2"/>
  </cols>
  <sheetData>
    <row r="1" spans="2:19" ht="17.399999999999999" thickBot="1" x14ac:dyDescent="0.45">
      <c r="B1" s="359" t="s">
        <v>26</v>
      </c>
      <c r="C1" s="2"/>
      <c r="D1" s="2"/>
      <c r="E1" s="2"/>
      <c r="F1" s="2"/>
      <c r="G1" s="2"/>
      <c r="H1" s="2"/>
    </row>
    <row r="2" spans="2:19" ht="9.75" customHeight="1" x14ac:dyDescent="0.35">
      <c r="B2" s="18"/>
      <c r="C2" s="19"/>
      <c r="D2" s="19"/>
      <c r="E2" s="19"/>
      <c r="F2" s="19"/>
      <c r="G2" s="19"/>
      <c r="H2" s="19"/>
      <c r="I2" s="19"/>
      <c r="J2" s="418" t="s">
        <v>6</v>
      </c>
      <c r="K2" s="430" t="s">
        <v>8</v>
      </c>
      <c r="L2" s="260">
        <v>300000</v>
      </c>
      <c r="M2" s="433" t="s">
        <v>7</v>
      </c>
      <c r="O2" s="418" t="s">
        <v>124</v>
      </c>
      <c r="P2" s="418" t="s">
        <v>99</v>
      </c>
      <c r="S2" s="421" t="s">
        <v>105</v>
      </c>
    </row>
    <row r="3" spans="2:19" ht="25.5" customHeight="1" x14ac:dyDescent="0.35">
      <c r="B3" s="427" t="s">
        <v>18</v>
      </c>
      <c r="C3" s="428"/>
      <c r="D3" s="428"/>
      <c r="E3" s="428"/>
      <c r="F3" s="428"/>
      <c r="G3" s="428"/>
      <c r="H3" s="428"/>
      <c r="I3" s="429"/>
      <c r="J3" s="419"/>
      <c r="K3" s="431"/>
      <c r="L3" s="176">
        <v>3000</v>
      </c>
      <c r="M3" s="434"/>
      <c r="O3" s="419"/>
      <c r="P3" s="419"/>
      <c r="S3" s="422"/>
    </row>
    <row r="4" spans="2:19" s="3" customFormat="1" ht="41.25" customHeight="1" x14ac:dyDescent="0.4">
      <c r="B4" s="20"/>
      <c r="C4" s="261"/>
      <c r="D4" s="261"/>
      <c r="E4" s="133" t="s">
        <v>126</v>
      </c>
      <c r="F4" s="134" t="s">
        <v>9</v>
      </c>
      <c r="G4" s="134"/>
      <c r="H4" s="134" t="s">
        <v>5</v>
      </c>
      <c r="I4" s="23"/>
      <c r="J4" s="419"/>
      <c r="K4" s="431"/>
      <c r="L4" s="177"/>
      <c r="M4" s="434"/>
      <c r="N4" s="13"/>
      <c r="O4" s="419"/>
      <c r="P4" s="419"/>
      <c r="Q4" s="315"/>
      <c r="R4" s="13"/>
      <c r="S4" s="422"/>
    </row>
    <row r="5" spans="2:19" s="5" customFormat="1" ht="28.5" customHeight="1" x14ac:dyDescent="0.4">
      <c r="B5" s="20"/>
      <c r="C5" s="261"/>
      <c r="D5" s="261"/>
      <c r="E5" s="179">
        <v>0</v>
      </c>
      <c r="F5" s="180" t="s">
        <v>10</v>
      </c>
      <c r="G5" s="180"/>
      <c r="H5" s="137">
        <f>L6</f>
        <v>0</v>
      </c>
      <c r="I5" s="22"/>
      <c r="J5" s="419"/>
      <c r="K5" s="431"/>
      <c r="L5" s="177">
        <f>IF((E5=0),IF(M16&gt;0,1,0),0)</f>
        <v>0</v>
      </c>
      <c r="M5" s="434"/>
      <c r="N5" s="209"/>
      <c r="O5" s="419"/>
      <c r="P5" s="419"/>
      <c r="Q5" s="316"/>
      <c r="R5" s="209"/>
      <c r="S5" s="422"/>
    </row>
    <row r="6" spans="2:19" s="1" customFormat="1" ht="18" customHeight="1" thickBot="1" x14ac:dyDescent="0.35">
      <c r="B6" s="20"/>
      <c r="C6" s="21"/>
      <c r="D6" s="21"/>
      <c r="E6" s="21"/>
      <c r="F6" s="21"/>
      <c r="G6" s="21"/>
      <c r="H6" s="21"/>
      <c r="I6" s="22"/>
      <c r="J6" s="420"/>
      <c r="K6" s="432"/>
      <c r="L6" s="170">
        <f>IF(E5&gt;0,L2+E5*L3,0)</f>
        <v>0</v>
      </c>
      <c r="M6" s="435"/>
      <c r="N6" s="14"/>
      <c r="O6" s="420"/>
      <c r="P6" s="420"/>
      <c r="Q6" s="317"/>
      <c r="R6" s="14"/>
      <c r="S6" s="423"/>
    </row>
    <row r="7" spans="2:19" s="1" customFormat="1" ht="19.8" thickBot="1" x14ac:dyDescent="0.35">
      <c r="B7" s="270" t="s">
        <v>27</v>
      </c>
      <c r="C7" s="271"/>
      <c r="D7" s="271"/>
      <c r="E7" s="271"/>
      <c r="F7" s="271"/>
      <c r="G7" s="271"/>
      <c r="H7" s="299" t="str">
        <f>H16</f>
        <v xml:space="preserve"> možno ještě rozdělit</v>
      </c>
      <c r="I7" s="271"/>
      <c r="J7" s="195">
        <f>J16</f>
        <v>0</v>
      </c>
      <c r="K7" s="195"/>
      <c r="L7" s="32">
        <f>L16</f>
        <v>0</v>
      </c>
      <c r="M7" s="33">
        <f>M16</f>
        <v>0</v>
      </c>
      <c r="N7" s="14"/>
      <c r="Q7" s="317"/>
      <c r="R7" s="14"/>
    </row>
    <row r="8" spans="2:19" s="1" customFormat="1" ht="45" customHeight="1" thickBot="1" x14ac:dyDescent="0.35">
      <c r="B8" s="24" t="s">
        <v>41</v>
      </c>
      <c r="C8" s="360" t="s">
        <v>42</v>
      </c>
      <c r="D8" s="361">
        <v>152</v>
      </c>
      <c r="E8" s="436" t="s">
        <v>51</v>
      </c>
      <c r="F8" s="436"/>
      <c r="G8" s="436"/>
      <c r="H8" s="436"/>
      <c r="I8" s="437"/>
      <c r="J8" s="25">
        <v>411</v>
      </c>
      <c r="K8" s="307">
        <f>IF($F$5="Ano",0,INT(P8/12*1720*O8))</f>
        <v>0</v>
      </c>
      <c r="L8" s="149">
        <f t="shared" ref="L8:L10" si="0">K8</f>
        <v>0</v>
      </c>
      <c r="M8" s="28">
        <f t="shared" ref="M8:M15" si="1">J8*L8</f>
        <v>0</v>
      </c>
      <c r="N8" s="14"/>
      <c r="O8" s="296">
        <v>0</v>
      </c>
      <c r="P8" s="266">
        <v>0</v>
      </c>
      <c r="Q8" s="317">
        <f>IF(M8&gt;0,IF(LEN(S8)&lt;6,1,0),0)</f>
        <v>0</v>
      </c>
      <c r="R8" s="14"/>
      <c r="S8" s="309"/>
    </row>
    <row r="9" spans="2:19" s="1" customFormat="1" ht="45" customHeight="1" thickBot="1" x14ac:dyDescent="0.35">
      <c r="B9" s="26" t="s">
        <v>43</v>
      </c>
      <c r="C9" s="360" t="s">
        <v>42</v>
      </c>
      <c r="D9" s="361">
        <v>152</v>
      </c>
      <c r="E9" s="424" t="s">
        <v>52</v>
      </c>
      <c r="F9" s="425"/>
      <c r="G9" s="425"/>
      <c r="H9" s="425"/>
      <c r="I9" s="426"/>
      <c r="J9" s="112">
        <v>524</v>
      </c>
      <c r="K9" s="308">
        <f>IF($F$5="Ano",0,INT(P9/12*1720*O9))</f>
        <v>0</v>
      </c>
      <c r="L9" s="149">
        <f t="shared" si="0"/>
        <v>0</v>
      </c>
      <c r="M9" s="29">
        <f t="shared" si="1"/>
        <v>0</v>
      </c>
      <c r="N9" s="14"/>
      <c r="O9" s="268">
        <v>0</v>
      </c>
      <c r="P9" s="268">
        <v>0</v>
      </c>
      <c r="Q9" s="317">
        <f t="shared" ref="Q9:Q15" si="2">IF(M9&gt;0,IF(LEN(S9)&lt;6,1,0),0)</f>
        <v>0</v>
      </c>
      <c r="R9" s="14"/>
      <c r="S9" s="310"/>
    </row>
    <row r="10" spans="2:19" s="1" customFormat="1" ht="45" customHeight="1" thickBot="1" x14ac:dyDescent="0.35">
      <c r="B10" s="26" t="s">
        <v>44</v>
      </c>
      <c r="C10" s="360" t="s">
        <v>42</v>
      </c>
      <c r="D10" s="361">
        <v>152</v>
      </c>
      <c r="E10" s="424" t="s">
        <v>53</v>
      </c>
      <c r="F10" s="425"/>
      <c r="G10" s="425"/>
      <c r="H10" s="425"/>
      <c r="I10" s="426"/>
      <c r="J10" s="27">
        <v>474</v>
      </c>
      <c r="K10" s="308">
        <f>INT(P10/12*1720*O10)</f>
        <v>0</v>
      </c>
      <c r="L10" s="149">
        <f t="shared" si="0"/>
        <v>0</v>
      </c>
      <c r="M10" s="29">
        <f t="shared" si="1"/>
        <v>0</v>
      </c>
      <c r="N10" s="14"/>
      <c r="O10" s="268">
        <v>0</v>
      </c>
      <c r="P10" s="268">
        <v>0</v>
      </c>
      <c r="Q10" s="317">
        <f t="shared" si="2"/>
        <v>0</v>
      </c>
      <c r="R10" s="14"/>
      <c r="S10" s="310"/>
    </row>
    <row r="11" spans="2:19" s="1" customFormat="1" ht="45" customHeight="1" x14ac:dyDescent="0.3">
      <c r="B11" s="26" t="s">
        <v>45</v>
      </c>
      <c r="C11" s="362" t="s">
        <v>46</v>
      </c>
      <c r="D11" s="363">
        <v>148</v>
      </c>
      <c r="E11" s="424" t="s">
        <v>54</v>
      </c>
      <c r="F11" s="425"/>
      <c r="G11" s="425"/>
      <c r="H11" s="425"/>
      <c r="I11" s="426"/>
      <c r="J11" s="27">
        <v>3925</v>
      </c>
      <c r="K11" s="306">
        <v>0</v>
      </c>
      <c r="L11" s="149">
        <f>K11</f>
        <v>0</v>
      </c>
      <c r="M11" s="29">
        <f t="shared" si="1"/>
        <v>0</v>
      </c>
      <c r="N11" s="14"/>
      <c r="Q11" s="317">
        <f t="shared" si="2"/>
        <v>0</v>
      </c>
      <c r="R11" s="14"/>
      <c r="S11" s="310"/>
    </row>
    <row r="12" spans="2:19" s="1" customFormat="1" ht="45" customHeight="1" x14ac:dyDescent="0.3">
      <c r="B12" s="26" t="s">
        <v>47</v>
      </c>
      <c r="C12" s="362" t="s">
        <v>46</v>
      </c>
      <c r="D12" s="363">
        <v>148</v>
      </c>
      <c r="E12" s="424" t="s">
        <v>55</v>
      </c>
      <c r="F12" s="425"/>
      <c r="G12" s="425"/>
      <c r="H12" s="425"/>
      <c r="I12" s="426"/>
      <c r="J12" s="27">
        <v>3925</v>
      </c>
      <c r="K12" s="306">
        <v>0</v>
      </c>
      <c r="L12" s="149">
        <f>K12</f>
        <v>0</v>
      </c>
      <c r="M12" s="29">
        <f t="shared" si="1"/>
        <v>0</v>
      </c>
      <c r="N12" s="14"/>
      <c r="Q12" s="317">
        <f t="shared" si="2"/>
        <v>0</v>
      </c>
      <c r="R12" s="14"/>
      <c r="S12" s="310"/>
    </row>
    <row r="13" spans="2:19" s="1" customFormat="1" ht="45" customHeight="1" x14ac:dyDescent="0.3">
      <c r="B13" s="26" t="s">
        <v>48</v>
      </c>
      <c r="C13" s="360" t="s">
        <v>42</v>
      </c>
      <c r="D13" s="361">
        <v>152</v>
      </c>
      <c r="E13" s="424" t="s">
        <v>56</v>
      </c>
      <c r="F13" s="425"/>
      <c r="G13" s="425"/>
      <c r="H13" s="425"/>
      <c r="I13" s="426"/>
      <c r="J13" s="27">
        <v>40000</v>
      </c>
      <c r="K13" s="306">
        <v>0</v>
      </c>
      <c r="L13" s="149">
        <f>K13</f>
        <v>0</v>
      </c>
      <c r="M13" s="29">
        <f t="shared" si="1"/>
        <v>0</v>
      </c>
      <c r="N13" s="14"/>
      <c r="Q13" s="317">
        <f t="shared" si="2"/>
        <v>0</v>
      </c>
      <c r="R13" s="14"/>
      <c r="S13" s="310"/>
    </row>
    <row r="14" spans="2:19" s="1" customFormat="1" ht="45" customHeight="1" x14ac:dyDescent="0.3">
      <c r="B14" s="26" t="s">
        <v>49</v>
      </c>
      <c r="C14" s="360" t="s">
        <v>42</v>
      </c>
      <c r="D14" s="361">
        <v>152</v>
      </c>
      <c r="E14" s="424" t="s">
        <v>57</v>
      </c>
      <c r="F14" s="425"/>
      <c r="G14" s="425"/>
      <c r="H14" s="425"/>
      <c r="I14" s="426"/>
      <c r="J14" s="27">
        <v>40000</v>
      </c>
      <c r="K14" s="306">
        <v>0</v>
      </c>
      <c r="L14" s="149">
        <f>K14</f>
        <v>0</v>
      </c>
      <c r="M14" s="29">
        <f t="shared" si="1"/>
        <v>0</v>
      </c>
      <c r="N14" s="14"/>
      <c r="Q14" s="317">
        <f t="shared" si="2"/>
        <v>0</v>
      </c>
      <c r="R14" s="14"/>
      <c r="S14" s="310"/>
    </row>
    <row r="15" spans="2:19" s="1" customFormat="1" ht="45" customHeight="1" thickBot="1" x14ac:dyDescent="0.35">
      <c r="B15" s="26" t="s">
        <v>50</v>
      </c>
      <c r="C15" s="360" t="s">
        <v>42</v>
      </c>
      <c r="D15" s="361">
        <v>152</v>
      </c>
      <c r="E15" s="424" t="s">
        <v>58</v>
      </c>
      <c r="F15" s="425"/>
      <c r="G15" s="425"/>
      <c r="H15" s="425"/>
      <c r="I15" s="426"/>
      <c r="J15" s="27">
        <v>1463</v>
      </c>
      <c r="K15" s="306">
        <v>0</v>
      </c>
      <c r="L15" s="149">
        <f>K15</f>
        <v>0</v>
      </c>
      <c r="M15" s="29">
        <f t="shared" si="1"/>
        <v>0</v>
      </c>
      <c r="N15" s="14"/>
      <c r="Q15" s="317">
        <f t="shared" si="2"/>
        <v>0</v>
      </c>
      <c r="R15" s="14"/>
      <c r="S15" s="311"/>
    </row>
    <row r="16" spans="2:19" s="1" customFormat="1" ht="19.8" thickBot="1" x14ac:dyDescent="0.4">
      <c r="B16" s="34" t="s">
        <v>27</v>
      </c>
      <c r="C16" s="35"/>
      <c r="D16" s="35"/>
      <c r="E16" s="35"/>
      <c r="F16" s="35"/>
      <c r="G16" s="35"/>
      <c r="H16" s="299" t="str">
        <f>IF($M$7&gt;$H$5,"hodnota není v limitu"," možno ještě rozdělit")</f>
        <v xml:space="preserve"> možno ještě rozdělit</v>
      </c>
      <c r="I16" s="35"/>
      <c r="J16" s="195">
        <f>IF($M$7&gt;$H$5," ",L16 )</f>
        <v>0</v>
      </c>
      <c r="K16" s="195"/>
      <c r="L16" s="36">
        <f>H5-M16</f>
        <v>0</v>
      </c>
      <c r="M16" s="33">
        <f>SUM(M8:M15)</f>
        <v>0</v>
      </c>
      <c r="N16" s="14"/>
      <c r="Q16" s="317"/>
      <c r="R16" s="14"/>
      <c r="S16" s="206"/>
    </row>
    <row r="17" spans="2:19" s="14" customFormat="1" ht="21.9" hidden="1" customHeight="1" x14ac:dyDescent="0.35">
      <c r="B17" s="262">
        <f>H17+E17</f>
        <v>0</v>
      </c>
      <c r="C17" s="157"/>
      <c r="D17" s="157"/>
      <c r="E17" s="231">
        <f>M11+M12</f>
        <v>0</v>
      </c>
      <c r="F17" s="231"/>
      <c r="G17" s="231"/>
      <c r="H17" s="231">
        <f>M8+M9+M10+M13+M14+M15</f>
        <v>0</v>
      </c>
      <c r="I17" s="231"/>
      <c r="J17" s="284">
        <f>M8+M9+M10+M13+M14+M15</f>
        <v>0</v>
      </c>
      <c r="K17" s="283">
        <f>M11+M12</f>
        <v>0</v>
      </c>
      <c r="L17" s="157"/>
      <c r="M17" s="232"/>
      <c r="Q17" s="317"/>
      <c r="S17" s="206"/>
    </row>
    <row r="18" spans="2:19" s="14" customFormat="1" ht="17.100000000000001" hidden="1" customHeight="1" thickBot="1" x14ac:dyDescent="0.4">
      <c r="B18" s="233"/>
      <c r="C18" s="158"/>
      <c r="D18" s="158"/>
      <c r="E18" s="158"/>
      <c r="F18" s="234"/>
      <c r="G18" s="234"/>
      <c r="H18" s="158"/>
      <c r="I18" s="235"/>
      <c r="J18" s="158">
        <v>152</v>
      </c>
      <c r="K18" s="158">
        <v>148</v>
      </c>
      <c r="L18" s="158"/>
      <c r="M18" s="159">
        <v>149</v>
      </c>
      <c r="Q18" s="317"/>
      <c r="S18" s="206"/>
    </row>
    <row r="19" spans="2:19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14"/>
      <c r="Q19" s="317"/>
      <c r="R19" s="14"/>
    </row>
    <row r="20" spans="2:19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8"/>
      <c r="N20" s="14"/>
      <c r="Q20" s="317"/>
      <c r="R20" s="14"/>
    </row>
    <row r="21" spans="2:19" s="206" customFormat="1" x14ac:dyDescent="0.35">
      <c r="B21" s="205"/>
      <c r="C21" s="13"/>
      <c r="D21" s="13"/>
      <c r="E21" s="13"/>
      <c r="F21" s="13"/>
      <c r="G21" s="13"/>
      <c r="H21" s="13"/>
      <c r="I21" s="13"/>
      <c r="K21" s="13"/>
      <c r="L21" s="13"/>
      <c r="M21" s="207"/>
      <c r="N21" s="14"/>
      <c r="Q21" s="317"/>
      <c r="R21" s="14"/>
    </row>
    <row r="22" spans="2:19" s="206" customFormat="1" x14ac:dyDescent="0.35">
      <c r="B22" s="205"/>
      <c r="C22" s="13"/>
      <c r="D22" s="13"/>
      <c r="E22" s="13"/>
      <c r="F22" s="13"/>
      <c r="G22" s="13"/>
      <c r="H22" s="13"/>
      <c r="I22" s="13"/>
      <c r="K22" s="13"/>
      <c r="L22" s="13"/>
      <c r="M22" s="208"/>
      <c r="N22" s="14"/>
      <c r="Q22" s="317"/>
      <c r="R22" s="14"/>
    </row>
    <row r="23" spans="2:19" s="206" customFormat="1" x14ac:dyDescent="0.35">
      <c r="B23" s="205"/>
      <c r="C23" s="13"/>
      <c r="D23" s="13"/>
      <c r="E23" s="13"/>
      <c r="F23" s="13"/>
      <c r="G23" s="13"/>
      <c r="H23" s="13"/>
      <c r="I23" s="13"/>
      <c r="K23" s="13"/>
      <c r="L23" s="13"/>
      <c r="M23" s="208"/>
      <c r="N23" s="14"/>
      <c r="Q23" s="317"/>
      <c r="R23" s="14"/>
    </row>
    <row r="24" spans="2:19" s="206" customFormat="1" x14ac:dyDescent="0.35">
      <c r="B24" s="205"/>
      <c r="C24" s="13"/>
      <c r="D24" s="13"/>
      <c r="E24" s="13"/>
      <c r="F24" s="13"/>
      <c r="G24" s="13"/>
      <c r="H24" s="13"/>
      <c r="I24" s="13"/>
      <c r="K24" s="13"/>
      <c r="L24" s="13"/>
      <c r="M24" s="208"/>
      <c r="N24" s="14"/>
      <c r="Q24" s="317"/>
      <c r="R24" s="14"/>
    </row>
    <row r="25" spans="2:19" s="206" customFormat="1" x14ac:dyDescent="0.35">
      <c r="B25" s="205"/>
      <c r="C25" s="13"/>
      <c r="D25" s="13"/>
      <c r="E25" s="13"/>
      <c r="F25" s="13"/>
      <c r="G25" s="13"/>
      <c r="H25" s="13"/>
      <c r="I25" s="13"/>
      <c r="K25" s="13"/>
      <c r="L25" s="13"/>
      <c r="M25" s="208"/>
      <c r="Q25" s="314"/>
    </row>
    <row r="26" spans="2:19" s="206" customFormat="1" x14ac:dyDescent="0.35">
      <c r="B26" s="205"/>
      <c r="C26" s="13"/>
      <c r="D26" s="13"/>
      <c r="E26" s="13"/>
      <c r="F26" s="13"/>
      <c r="G26" s="13"/>
      <c r="H26" s="13"/>
      <c r="I26" s="13"/>
      <c r="K26" s="13"/>
      <c r="L26" s="13"/>
      <c r="M26" s="208"/>
      <c r="Q26" s="314"/>
    </row>
  </sheetData>
  <sheetProtection algorithmName="SHA-512" hashValue="uAVIhC9ohC/c+4TsfvhWNscFTss4sBjBcDJh8JRArwhRMUSLCPG4N6nqMUV6PD447xLm314uMXxrd2OlofiTeQ==" saltValue="5LWlsrsyxb9UCVkjCmGQcA==" spinCount="100000" sheet="1" objects="1" scenarios="1" autoFilter="0"/>
  <mergeCells count="15">
    <mergeCell ref="O2:O6"/>
    <mergeCell ref="P2:P6"/>
    <mergeCell ref="S2:S6"/>
    <mergeCell ref="E15:I15"/>
    <mergeCell ref="E12:I12"/>
    <mergeCell ref="E13:I13"/>
    <mergeCell ref="E14:I14"/>
    <mergeCell ref="E11:I11"/>
    <mergeCell ref="E10:I10"/>
    <mergeCell ref="B3:I3"/>
    <mergeCell ref="J2:J6"/>
    <mergeCell ref="K2:K6"/>
    <mergeCell ref="M2:M6"/>
    <mergeCell ref="E8:I8"/>
    <mergeCell ref="E9:I9"/>
  </mergeCells>
  <conditionalFormatting sqref="E5">
    <cfRule type="cellIs" dxfId="49" priority="45" stopIfTrue="1" operator="lessThan">
      <formula>0</formula>
    </cfRule>
    <cfRule type="cellIs" dxfId="48" priority="46" operator="greaterThan">
      <formula>2000</formula>
    </cfRule>
  </conditionalFormatting>
  <conditionalFormatting sqref="E5">
    <cfRule type="expression" dxfId="47" priority="43">
      <formula>$L$6=1</formula>
    </cfRule>
  </conditionalFormatting>
  <conditionalFormatting sqref="P9">
    <cfRule type="expression" dxfId="46" priority="23">
      <formula>$F$5="Ano"</formula>
    </cfRule>
  </conditionalFormatting>
  <conditionalFormatting sqref="O8">
    <cfRule type="expression" dxfId="45" priority="20">
      <formula>$F$5="Ano"</formula>
    </cfRule>
  </conditionalFormatting>
  <conditionalFormatting sqref="O9">
    <cfRule type="expression" dxfId="44" priority="17">
      <formula>$F$5="Ano"</formula>
    </cfRule>
  </conditionalFormatting>
  <conditionalFormatting sqref="K8">
    <cfRule type="expression" dxfId="43" priority="7">
      <formula>$F$5="Ano"</formula>
    </cfRule>
  </conditionalFormatting>
  <conditionalFormatting sqref="P8">
    <cfRule type="expression" dxfId="42" priority="26">
      <formula>$F$5="Ano"</formula>
    </cfRule>
  </conditionalFormatting>
  <conditionalFormatting sqref="H16:M16 H7:M7">
    <cfRule type="expression" dxfId="41" priority="105" stopIfTrue="1">
      <formula>$M$16&gt;$H$5</formula>
    </cfRule>
  </conditionalFormatting>
  <conditionalFormatting sqref="K9">
    <cfRule type="expression" dxfId="40" priority="5">
      <formula>$F$5="Ano"</formula>
    </cfRule>
  </conditionalFormatting>
  <conditionalFormatting sqref="R8 R10:R15">
    <cfRule type="expression" dxfId="39" priority="3">
      <formula>Q8=1</formula>
    </cfRule>
  </conditionalFormatting>
  <conditionalFormatting sqref="R9">
    <cfRule type="expression" dxfId="38" priority="2">
      <formula>Q9=1</formula>
    </cfRule>
  </conditionalFormatting>
  <dataValidations xWindow="278" yWindow="596" count="5">
    <dataValidation type="whole" allowBlank="1" showErrorMessage="1" sqref="K13" xr:uid="{00000000-0002-0000-0200-000000000000}">
      <formula1>0</formula1>
      <formula2>999999</formula2>
    </dataValidation>
    <dataValidation type="whole" allowBlank="1" showInputMessage="1" showErrorMessage="1" sqref="K11 K9 K8 K10" xr:uid="{00000000-0002-0000-0200-000001000000}">
      <formula1>0</formula1>
      <formula2>1000</formula2>
    </dataValidation>
    <dataValidation type="whole" allowBlank="1" showInputMessage="1" showErrorMessage="1" sqref="K12 K14:K15" xr:uid="{00000000-0002-0000-0200-000002000000}">
      <formula1>0</formula1>
      <formula2>999999</formula2>
    </dataValidation>
    <dataValidation type="list" allowBlank="1" showInputMessage="1" showErrorMessage="1" sqref="F5:G5" xr:uid="{00000000-0002-0000-0200-000003000000}">
      <formula1>"Ano,Ne"</formula1>
    </dataValidation>
    <dataValidation type="whole" allowBlank="1" showInputMessage="1" showErrorMessage="1" sqref="E5" xr:uid="{594C3747-71C8-4134-B666-9ED023D02DA7}">
      <formula1>0</formula1>
      <formula2>10000</formula2>
    </dataValidation>
  </dataValidations>
  <hyperlinks>
    <hyperlink ref="B1" location="'Úvodní strana'!A1" display="zpět na úvodní stranu" xr:uid="{00000000-0004-0000-0200-000000000000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596" count="2">
        <x14:dataValidation type="list" allowBlank="1" showInputMessage="1" showErrorMessage="1" xr:uid="{EB2AC2A6-813A-44BD-8350-4B25C36D6798}">
          <x14:formula1>
            <xm:f>data!$A$1:$A$41</xm:f>
          </x14:formula1>
          <xm:sqref>O8 O9 O10</xm:sqref>
        </x14:dataValidation>
        <x14:dataValidation type="list" allowBlank="1" showInputMessage="1" showErrorMessage="1" xr:uid="{FBFEAFD5-5E18-4AC2-8249-D802CCA2FD9C}">
          <x14:formula1>
            <xm:f>data!$B$1:$B$37</xm:f>
          </x14:formula1>
          <xm:sqref>P10 P8:P9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30"/>
  <sheetViews>
    <sheetView tabSelected="1" zoomScaleNormal="100" workbookViewId="0">
      <selection activeCell="F5" sqref="F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7.109375" style="3" hidden="1" customWidth="1"/>
    <col min="4" max="4" width="7.5546875" style="3" hidden="1" customWidth="1"/>
    <col min="5" max="5" width="13" style="3" customWidth="1"/>
    <col min="6" max="6" width="12.33203125" style="3" customWidth="1"/>
    <col min="7" max="8" width="11.5546875" style="3" customWidth="1"/>
    <col min="9" max="9" width="17.109375" style="3" customWidth="1"/>
    <col min="10" max="10" width="3.109375" style="3" customWidth="1"/>
    <col min="11" max="11" width="13.6640625" style="2" customWidth="1"/>
    <col min="12" max="12" width="15.33203125" style="3" customWidth="1"/>
    <col min="13" max="13" width="18.5546875" style="13" hidden="1" customWidth="1"/>
    <col min="14" max="14" width="14.6640625" style="4" customWidth="1"/>
    <col min="15" max="15" width="2" style="206" customWidth="1"/>
    <col min="16" max="16" width="7" style="2" customWidth="1"/>
    <col min="17" max="17" width="11.5546875" style="2" customWidth="1"/>
    <col min="18" max="18" width="11.88671875" style="2" customWidth="1"/>
    <col min="19" max="19" width="1.6640625" style="314" customWidth="1"/>
    <col min="20" max="20" width="1.6640625" style="2" customWidth="1"/>
    <col min="21" max="21" width="130.6640625" style="2" customWidth="1"/>
    <col min="22" max="16384" width="9.109375" style="2"/>
  </cols>
  <sheetData>
    <row r="1" spans="2:21" ht="15.75" customHeight="1" thickBot="1" x14ac:dyDescent="0.45">
      <c r="B1" s="359" t="s">
        <v>26</v>
      </c>
      <c r="C1" s="2"/>
      <c r="D1" s="2"/>
      <c r="E1" s="2"/>
      <c r="F1" s="2"/>
      <c r="G1" s="2"/>
      <c r="H1" s="2"/>
      <c r="I1" s="2"/>
    </row>
    <row r="2" spans="2:21" ht="5.4" customHeight="1" x14ac:dyDescent="0.35">
      <c r="B2" s="17"/>
      <c r="C2" s="37"/>
      <c r="D2" s="37"/>
      <c r="E2" s="37"/>
      <c r="F2" s="37"/>
      <c r="G2" s="37"/>
      <c r="H2" s="37"/>
      <c r="I2" s="37"/>
      <c r="J2" s="37"/>
      <c r="K2" s="449" t="s">
        <v>6</v>
      </c>
      <c r="L2" s="455" t="s">
        <v>8</v>
      </c>
      <c r="M2" s="257">
        <v>300000</v>
      </c>
      <c r="N2" s="452" t="s">
        <v>7</v>
      </c>
      <c r="Q2" s="449" t="s">
        <v>124</v>
      </c>
      <c r="R2" s="449" t="s">
        <v>99</v>
      </c>
      <c r="U2" s="446" t="s">
        <v>105</v>
      </c>
    </row>
    <row r="3" spans="2:21" ht="25.5" customHeight="1" x14ac:dyDescent="0.35">
      <c r="B3" s="443" t="s">
        <v>17</v>
      </c>
      <c r="C3" s="444"/>
      <c r="D3" s="444"/>
      <c r="E3" s="444"/>
      <c r="F3" s="444"/>
      <c r="G3" s="444"/>
      <c r="H3" s="444"/>
      <c r="I3" s="444"/>
      <c r="J3" s="445"/>
      <c r="K3" s="450"/>
      <c r="L3" s="456"/>
      <c r="M3" s="174">
        <v>3000</v>
      </c>
      <c r="N3" s="453"/>
      <c r="Q3" s="450"/>
      <c r="R3" s="450"/>
      <c r="U3" s="447"/>
    </row>
    <row r="4" spans="2:21" s="3" customFormat="1" ht="45.9" customHeight="1" x14ac:dyDescent="0.4">
      <c r="B4" s="38"/>
      <c r="C4" s="258"/>
      <c r="D4" s="258"/>
      <c r="E4" s="138" t="s">
        <v>122</v>
      </c>
      <c r="F4" s="321" t="s">
        <v>123</v>
      </c>
      <c r="G4" s="127" t="s">
        <v>9</v>
      </c>
      <c r="H4" s="238" t="s">
        <v>138</v>
      </c>
      <c r="I4" s="127" t="s">
        <v>5</v>
      </c>
      <c r="J4" s="40"/>
      <c r="K4" s="450"/>
      <c r="L4" s="456"/>
      <c r="M4" s="175">
        <f>IF(E5&gt;0,IF(F5&gt;0,IF(F5&lt;180,1,0),0),0)</f>
        <v>0</v>
      </c>
      <c r="N4" s="453"/>
      <c r="O4" s="13"/>
      <c r="Q4" s="450"/>
      <c r="R4" s="450"/>
      <c r="S4" s="318"/>
      <c r="T4" s="297"/>
      <c r="U4" s="447"/>
    </row>
    <row r="5" spans="2:21" s="5" customFormat="1" ht="28.5" customHeight="1" thickBot="1" x14ac:dyDescent="0.45">
      <c r="B5" s="38"/>
      <c r="C5" s="258"/>
      <c r="D5" s="258"/>
      <c r="E5" s="179">
        <v>0</v>
      </c>
      <c r="F5" s="179">
        <v>0</v>
      </c>
      <c r="G5" s="180" t="s">
        <v>10</v>
      </c>
      <c r="H5" s="180" t="s">
        <v>10</v>
      </c>
      <c r="I5" s="130">
        <f>M6+N9+N10</f>
        <v>0</v>
      </c>
      <c r="J5" s="39"/>
      <c r="K5" s="450"/>
      <c r="L5" s="456"/>
      <c r="M5" s="175">
        <f>IF((E5=0),IF(N19&gt;0,1,0),0)</f>
        <v>0</v>
      </c>
      <c r="N5" s="453"/>
      <c r="O5" s="209"/>
      <c r="Q5" s="450"/>
      <c r="R5" s="450"/>
      <c r="S5" s="318"/>
      <c r="T5" s="297"/>
      <c r="U5" s="447"/>
    </row>
    <row r="6" spans="2:21" s="1" customFormat="1" ht="18" customHeight="1" thickBot="1" x14ac:dyDescent="0.35">
      <c r="B6" s="38"/>
      <c r="C6" s="15"/>
      <c r="D6" s="15"/>
      <c r="E6" s="15"/>
      <c r="F6" s="15"/>
      <c r="G6" s="39"/>
      <c r="H6" s="39"/>
      <c r="I6" s="39"/>
      <c r="J6" s="39"/>
      <c r="K6" s="451"/>
      <c r="L6" s="457"/>
      <c r="M6" s="265">
        <f>IF(E5&gt;0,M2+E5*M3,0)</f>
        <v>0</v>
      </c>
      <c r="N6" s="454"/>
      <c r="O6" s="14"/>
      <c r="Q6" s="451"/>
      <c r="R6" s="451"/>
      <c r="S6" s="318"/>
      <c r="T6" s="297"/>
      <c r="U6" s="448"/>
    </row>
    <row r="7" spans="2:21" s="1" customFormat="1" ht="19.8" thickBot="1" x14ac:dyDescent="0.35">
      <c r="B7" s="272" t="s">
        <v>28</v>
      </c>
      <c r="C7" s="273"/>
      <c r="D7" s="273"/>
      <c r="E7" s="273"/>
      <c r="F7" s="273"/>
      <c r="G7" s="273"/>
      <c r="H7" s="438" t="str">
        <f>H19</f>
        <v xml:space="preserve"> možno ještě rozdělit</v>
      </c>
      <c r="I7" s="438"/>
      <c r="J7" s="438"/>
      <c r="K7" s="328">
        <f>K19</f>
        <v>0</v>
      </c>
      <c r="L7" s="328"/>
      <c r="M7" s="30">
        <f>M19</f>
        <v>0</v>
      </c>
      <c r="N7" s="31">
        <f>N19</f>
        <v>0</v>
      </c>
      <c r="O7" s="14"/>
      <c r="S7" s="317"/>
    </row>
    <row r="8" spans="2:21" s="1" customFormat="1" ht="45" customHeight="1" thickBot="1" x14ac:dyDescent="0.35">
      <c r="B8" s="43" t="s">
        <v>59</v>
      </c>
      <c r="C8" s="360" t="s">
        <v>42</v>
      </c>
      <c r="D8" s="361">
        <v>152</v>
      </c>
      <c r="E8" s="439" t="s">
        <v>70</v>
      </c>
      <c r="F8" s="439"/>
      <c r="G8" s="439"/>
      <c r="H8" s="439"/>
      <c r="I8" s="439"/>
      <c r="J8" s="440"/>
      <c r="K8" s="44">
        <v>411</v>
      </c>
      <c r="L8" s="267">
        <f>IF($G$5="Ano",0,INT(R8/12*1720*Q8))</f>
        <v>0</v>
      </c>
      <c r="M8" s="148">
        <f t="shared" ref="M8:M11" si="0">L8</f>
        <v>0</v>
      </c>
      <c r="N8" s="41">
        <f t="shared" ref="N8:N18" si="1">K8*M8</f>
        <v>0</v>
      </c>
      <c r="O8" s="14"/>
      <c r="Q8" s="296">
        <v>0</v>
      </c>
      <c r="R8" s="268">
        <v>0</v>
      </c>
      <c r="S8" s="317">
        <f t="shared" ref="S8:S18" si="2">IF(N8&gt;0,IF(LEN(U8)&lt;6,1,0),0)</f>
        <v>0</v>
      </c>
      <c r="T8" s="14"/>
      <c r="U8" s="310"/>
    </row>
    <row r="9" spans="2:21" s="1" customFormat="1" ht="45" customHeight="1" thickTop="1" thickBot="1" x14ac:dyDescent="0.35">
      <c r="B9" s="45" t="s">
        <v>60</v>
      </c>
      <c r="C9" s="360" t="s">
        <v>42</v>
      </c>
      <c r="D9" s="361">
        <v>152</v>
      </c>
      <c r="E9" s="441" t="s">
        <v>71</v>
      </c>
      <c r="F9" s="441"/>
      <c r="G9" s="441"/>
      <c r="H9" s="441"/>
      <c r="I9" s="441"/>
      <c r="J9" s="442"/>
      <c r="K9" s="46">
        <v>474</v>
      </c>
      <c r="L9" s="267">
        <f>IF($G$5="Ano",0,IF($H$5="Ano",0,IF($F$5&lt;180,0,INT(R9/12*1720*Q9))))</f>
        <v>0</v>
      </c>
      <c r="M9" s="148">
        <f t="shared" si="0"/>
        <v>0</v>
      </c>
      <c r="N9" s="42">
        <f t="shared" si="1"/>
        <v>0</v>
      </c>
      <c r="O9" s="14"/>
      <c r="P9" s="324" t="s">
        <v>127</v>
      </c>
      <c r="Q9" s="325">
        <v>0</v>
      </c>
      <c r="R9" s="323">
        <v>0</v>
      </c>
      <c r="S9" s="317">
        <f t="shared" si="2"/>
        <v>0</v>
      </c>
      <c r="T9" s="14"/>
      <c r="U9" s="310"/>
    </row>
    <row r="10" spans="2:21" s="1" customFormat="1" ht="45" customHeight="1" thickBot="1" x14ac:dyDescent="0.35">
      <c r="B10" s="45" t="s">
        <v>61</v>
      </c>
      <c r="C10" s="360" t="s">
        <v>42</v>
      </c>
      <c r="D10" s="361">
        <v>152</v>
      </c>
      <c r="E10" s="441" t="s">
        <v>72</v>
      </c>
      <c r="F10" s="441"/>
      <c r="G10" s="441"/>
      <c r="H10" s="441"/>
      <c r="I10" s="441"/>
      <c r="J10" s="442"/>
      <c r="K10" s="46">
        <v>474</v>
      </c>
      <c r="L10" s="267">
        <f>IF($G$5="Ano",0,IF($H$5="Ano",0,IF($F$5&lt;180,0,INT(R10/12*1720*Q10))))</f>
        <v>0</v>
      </c>
      <c r="M10" s="148">
        <f t="shared" si="0"/>
        <v>0</v>
      </c>
      <c r="N10" s="42">
        <f t="shared" si="1"/>
        <v>0</v>
      </c>
      <c r="O10" s="14"/>
      <c r="P10" s="326">
        <f>Q9+Q10</f>
        <v>0</v>
      </c>
      <c r="Q10" s="327">
        <v>0</v>
      </c>
      <c r="R10" s="323">
        <v>0</v>
      </c>
      <c r="S10" s="317">
        <f t="shared" si="2"/>
        <v>0</v>
      </c>
      <c r="T10" s="14"/>
      <c r="U10" s="310"/>
    </row>
    <row r="11" spans="2:21" s="1" customFormat="1" ht="45" customHeight="1" thickTop="1" thickBot="1" x14ac:dyDescent="0.35">
      <c r="B11" s="45" t="s">
        <v>62</v>
      </c>
      <c r="C11" s="360" t="s">
        <v>42</v>
      </c>
      <c r="D11" s="361">
        <v>152</v>
      </c>
      <c r="E11" s="441" t="s">
        <v>73</v>
      </c>
      <c r="F11" s="441"/>
      <c r="G11" s="441"/>
      <c r="H11" s="441"/>
      <c r="I11" s="441"/>
      <c r="J11" s="442"/>
      <c r="K11" s="46">
        <v>524</v>
      </c>
      <c r="L11" s="267">
        <f>IF($G$5="Ano",0,INT(R11/12*1720*Q11))</f>
        <v>0</v>
      </c>
      <c r="M11" s="148">
        <f t="shared" si="0"/>
        <v>0</v>
      </c>
      <c r="N11" s="42">
        <f t="shared" si="1"/>
        <v>0</v>
      </c>
      <c r="O11" s="14"/>
      <c r="Q11" s="296">
        <v>0</v>
      </c>
      <c r="R11" s="268">
        <v>0</v>
      </c>
      <c r="S11" s="317">
        <f t="shared" si="2"/>
        <v>0</v>
      </c>
      <c r="T11" s="14"/>
      <c r="U11" s="310"/>
    </row>
    <row r="12" spans="2:21" s="1" customFormat="1" ht="45" customHeight="1" thickBot="1" x14ac:dyDescent="0.35">
      <c r="B12" s="45" t="s">
        <v>63</v>
      </c>
      <c r="C12" s="360" t="s">
        <v>42</v>
      </c>
      <c r="D12" s="361">
        <v>152</v>
      </c>
      <c r="E12" s="441" t="s">
        <v>74</v>
      </c>
      <c r="F12" s="441"/>
      <c r="G12" s="441"/>
      <c r="H12" s="441"/>
      <c r="I12" s="441"/>
      <c r="J12" s="442"/>
      <c r="K12" s="46">
        <v>592</v>
      </c>
      <c r="L12" s="267">
        <f>INT(R12/12*1720*Q12)</f>
        <v>0</v>
      </c>
      <c r="M12" s="148">
        <f t="shared" ref="M12:M18" si="3">L12</f>
        <v>0</v>
      </c>
      <c r="N12" s="42">
        <f t="shared" si="1"/>
        <v>0</v>
      </c>
      <c r="O12" s="14"/>
      <c r="Q12" s="296">
        <v>0</v>
      </c>
      <c r="R12" s="266">
        <v>0</v>
      </c>
      <c r="S12" s="317">
        <f t="shared" si="2"/>
        <v>0</v>
      </c>
      <c r="T12" s="14"/>
      <c r="U12" s="310"/>
    </row>
    <row r="13" spans="2:21" s="1" customFormat="1" ht="45" customHeight="1" thickBot="1" x14ac:dyDescent="0.35">
      <c r="B13" s="45" t="s">
        <v>64</v>
      </c>
      <c r="C13" s="360" t="s">
        <v>42</v>
      </c>
      <c r="D13" s="361">
        <v>152</v>
      </c>
      <c r="E13" s="441" t="s">
        <v>75</v>
      </c>
      <c r="F13" s="441"/>
      <c r="G13" s="441"/>
      <c r="H13" s="441"/>
      <c r="I13" s="441"/>
      <c r="J13" s="442"/>
      <c r="K13" s="46">
        <v>474</v>
      </c>
      <c r="L13" s="267">
        <f>INT(R13/12*1720*Q13)</f>
        <v>0</v>
      </c>
      <c r="M13" s="148">
        <f t="shared" si="3"/>
        <v>0</v>
      </c>
      <c r="N13" s="42">
        <f t="shared" si="1"/>
        <v>0</v>
      </c>
      <c r="O13" s="14"/>
      <c r="Q13" s="268">
        <v>0</v>
      </c>
      <c r="R13" s="268">
        <v>0</v>
      </c>
      <c r="S13" s="317">
        <f t="shared" si="2"/>
        <v>0</v>
      </c>
      <c r="T13" s="14"/>
      <c r="U13" s="310"/>
    </row>
    <row r="14" spans="2:21" s="1" customFormat="1" ht="45" customHeight="1" x14ac:dyDescent="0.3">
      <c r="B14" s="45" t="s">
        <v>65</v>
      </c>
      <c r="C14" s="362" t="s">
        <v>46</v>
      </c>
      <c r="D14" s="364">
        <v>149</v>
      </c>
      <c r="E14" s="441" t="s">
        <v>76</v>
      </c>
      <c r="F14" s="441"/>
      <c r="G14" s="441"/>
      <c r="H14" s="441"/>
      <c r="I14" s="441"/>
      <c r="J14" s="442"/>
      <c r="K14" s="46">
        <v>3925</v>
      </c>
      <c r="L14" s="306">
        <v>0</v>
      </c>
      <c r="M14" s="148">
        <f t="shared" si="3"/>
        <v>0</v>
      </c>
      <c r="N14" s="42">
        <f t="shared" si="1"/>
        <v>0</v>
      </c>
      <c r="O14" s="14"/>
      <c r="S14" s="317">
        <f t="shared" si="2"/>
        <v>0</v>
      </c>
      <c r="T14" s="14"/>
      <c r="U14" s="310"/>
    </row>
    <row r="15" spans="2:21" s="1" customFormat="1" ht="45" customHeight="1" x14ac:dyDescent="0.3">
      <c r="B15" s="45" t="s">
        <v>66</v>
      </c>
      <c r="C15" s="362" t="s">
        <v>46</v>
      </c>
      <c r="D15" s="364">
        <v>149</v>
      </c>
      <c r="E15" s="441" t="s">
        <v>77</v>
      </c>
      <c r="F15" s="441"/>
      <c r="G15" s="441"/>
      <c r="H15" s="441"/>
      <c r="I15" s="441"/>
      <c r="J15" s="442"/>
      <c r="K15" s="46">
        <v>3925</v>
      </c>
      <c r="L15" s="306">
        <v>0</v>
      </c>
      <c r="M15" s="148">
        <f t="shared" si="3"/>
        <v>0</v>
      </c>
      <c r="N15" s="42">
        <f t="shared" si="1"/>
        <v>0</v>
      </c>
      <c r="O15" s="14"/>
      <c r="S15" s="317">
        <f t="shared" si="2"/>
        <v>0</v>
      </c>
      <c r="T15" s="14"/>
      <c r="U15" s="310"/>
    </row>
    <row r="16" spans="2:21" s="1" customFormat="1" ht="45" customHeight="1" x14ac:dyDescent="0.3">
      <c r="B16" s="45" t="s">
        <v>67</v>
      </c>
      <c r="C16" s="360" t="s">
        <v>42</v>
      </c>
      <c r="D16" s="361">
        <v>152</v>
      </c>
      <c r="E16" s="441" t="s">
        <v>108</v>
      </c>
      <c r="F16" s="441"/>
      <c r="G16" s="441"/>
      <c r="H16" s="441"/>
      <c r="I16" s="441"/>
      <c r="J16" s="442"/>
      <c r="K16" s="46">
        <v>40000</v>
      </c>
      <c r="L16" s="306">
        <v>0</v>
      </c>
      <c r="M16" s="148">
        <f t="shared" si="3"/>
        <v>0</v>
      </c>
      <c r="N16" s="42">
        <f t="shared" si="1"/>
        <v>0</v>
      </c>
      <c r="O16" s="14"/>
      <c r="S16" s="317">
        <f t="shared" si="2"/>
        <v>0</v>
      </c>
      <c r="T16" s="14"/>
      <c r="U16" s="310"/>
    </row>
    <row r="17" spans="2:21" s="1" customFormat="1" ht="45" customHeight="1" x14ac:dyDescent="0.3">
      <c r="B17" s="45" t="s">
        <v>68</v>
      </c>
      <c r="C17" s="360" t="s">
        <v>42</v>
      </c>
      <c r="D17" s="361">
        <v>152</v>
      </c>
      <c r="E17" s="441" t="s">
        <v>78</v>
      </c>
      <c r="F17" s="441"/>
      <c r="G17" s="441"/>
      <c r="H17" s="441"/>
      <c r="I17" s="441"/>
      <c r="J17" s="442"/>
      <c r="K17" s="46">
        <v>40000</v>
      </c>
      <c r="L17" s="306">
        <v>0</v>
      </c>
      <c r="M17" s="148">
        <f t="shared" si="3"/>
        <v>0</v>
      </c>
      <c r="N17" s="42">
        <f t="shared" si="1"/>
        <v>0</v>
      </c>
      <c r="O17" s="14"/>
      <c r="S17" s="317">
        <f t="shared" si="2"/>
        <v>0</v>
      </c>
      <c r="T17" s="14"/>
      <c r="U17" s="310"/>
    </row>
    <row r="18" spans="2:21" s="1" customFormat="1" ht="45" customHeight="1" thickBot="1" x14ac:dyDescent="0.35">
      <c r="B18" s="45" t="s">
        <v>69</v>
      </c>
      <c r="C18" s="360" t="s">
        <v>42</v>
      </c>
      <c r="D18" s="361">
        <v>152</v>
      </c>
      <c r="E18" s="441" t="s">
        <v>79</v>
      </c>
      <c r="F18" s="441"/>
      <c r="G18" s="441"/>
      <c r="H18" s="441"/>
      <c r="I18" s="441"/>
      <c r="J18" s="442"/>
      <c r="K18" s="46">
        <v>1463</v>
      </c>
      <c r="L18" s="306">
        <v>0</v>
      </c>
      <c r="M18" s="148">
        <f t="shared" si="3"/>
        <v>0</v>
      </c>
      <c r="N18" s="42">
        <f t="shared" si="1"/>
        <v>0</v>
      </c>
      <c r="O18" s="14"/>
      <c r="S18" s="317">
        <f t="shared" si="2"/>
        <v>0</v>
      </c>
      <c r="T18" s="14"/>
      <c r="U18" s="310"/>
    </row>
    <row r="19" spans="2:21" s="1" customFormat="1" ht="19.8" thickBot="1" x14ac:dyDescent="0.35">
      <c r="B19" s="47" t="s">
        <v>28</v>
      </c>
      <c r="C19" s="48"/>
      <c r="D19" s="48"/>
      <c r="E19" s="48"/>
      <c r="F19" s="48"/>
      <c r="G19" s="48"/>
      <c r="H19" s="438" t="str">
        <f>IF($N$7&gt;$I$5,"hodnota není v limitu"," možno ještě rozdělit")</f>
        <v xml:space="preserve"> možno ještě rozdělit</v>
      </c>
      <c r="I19" s="438"/>
      <c r="J19" s="438"/>
      <c r="K19" s="328">
        <f>IF($N$7&gt;$I$5," ",M19 )</f>
        <v>0</v>
      </c>
      <c r="L19" s="328"/>
      <c r="M19" s="49">
        <f>I5-N19</f>
        <v>0</v>
      </c>
      <c r="N19" s="31">
        <f>SUM(N8:N18)</f>
        <v>0</v>
      </c>
      <c r="O19" s="14"/>
      <c r="S19" s="317"/>
    </row>
    <row r="20" spans="2:21" s="14" customFormat="1" ht="29.4" hidden="1" customHeight="1" x14ac:dyDescent="0.3">
      <c r="B20" s="259">
        <f>I20+E20</f>
        <v>0</v>
      </c>
      <c r="C20" s="154"/>
      <c r="D20" s="154"/>
      <c r="E20" s="227">
        <f>N14+N15</f>
        <v>0</v>
      </c>
      <c r="F20" s="227"/>
      <c r="G20" s="227"/>
      <c r="H20" s="227"/>
      <c r="I20" s="227">
        <f>N8+N9+N10+N11+N12+N16+N17+N18</f>
        <v>0</v>
      </c>
      <c r="J20" s="227"/>
      <c r="K20" s="285">
        <f>N8+N9+N10+N11+N12+N13+N16+N17+N18</f>
        <v>0</v>
      </c>
      <c r="L20" s="154"/>
      <c r="M20" s="154"/>
      <c r="N20" s="295">
        <f>N14+N15</f>
        <v>0</v>
      </c>
      <c r="S20" s="317"/>
    </row>
    <row r="21" spans="2:21" s="14" customFormat="1" ht="22.5" hidden="1" customHeight="1" thickBot="1" x14ac:dyDescent="0.35">
      <c r="B21" s="228"/>
      <c r="C21" s="155"/>
      <c r="D21" s="155"/>
      <c r="E21" s="155"/>
      <c r="F21" s="155"/>
      <c r="G21" s="229"/>
      <c r="H21" s="229"/>
      <c r="I21" s="155"/>
      <c r="J21" s="230"/>
      <c r="K21" s="155">
        <v>152</v>
      </c>
      <c r="L21" s="155">
        <v>148</v>
      </c>
      <c r="M21" s="155"/>
      <c r="N21" s="156">
        <v>149</v>
      </c>
      <c r="S21" s="317"/>
    </row>
    <row r="22" spans="2:21" s="206" customFormat="1" x14ac:dyDescent="0.35">
      <c r="B22" s="205"/>
      <c r="C22" s="13"/>
      <c r="D22" s="13"/>
      <c r="E22" s="13"/>
      <c r="F22" s="13"/>
      <c r="G22" s="13"/>
      <c r="H22" s="13"/>
      <c r="I22" s="13"/>
      <c r="J22" s="13"/>
      <c r="L22" s="13"/>
      <c r="M22" s="13"/>
      <c r="N22" s="208"/>
    </row>
    <row r="23" spans="2:21" s="206" customFormat="1" x14ac:dyDescent="0.35">
      <c r="B23" s="319" t="s">
        <v>137</v>
      </c>
      <c r="C23" s="13"/>
      <c r="D23" s="13"/>
      <c r="E23" s="13"/>
      <c r="F23" s="13"/>
      <c r="G23" s="13"/>
      <c r="H23" s="13"/>
      <c r="I23" s="13"/>
      <c r="J23" s="13"/>
      <c r="L23" s="13"/>
      <c r="M23" s="13"/>
      <c r="N23" s="208"/>
    </row>
    <row r="24" spans="2:21" s="206" customFormat="1" x14ac:dyDescent="0.35">
      <c r="C24" s="13"/>
      <c r="E24" s="322"/>
      <c r="F24" s="13"/>
      <c r="G24" s="13"/>
      <c r="H24" s="13"/>
      <c r="I24" s="13"/>
      <c r="J24" s="13"/>
      <c r="L24" s="13"/>
      <c r="M24" s="13"/>
      <c r="N24" s="208"/>
      <c r="S24" s="314"/>
    </row>
    <row r="25" spans="2:21" s="206" customFormat="1" x14ac:dyDescent="0.35">
      <c r="B25" s="205"/>
      <c r="C25" s="13"/>
      <c r="D25" s="322"/>
      <c r="E25" s="322"/>
      <c r="F25" s="13"/>
      <c r="G25" s="13"/>
      <c r="H25" s="13"/>
      <c r="I25" s="13"/>
      <c r="J25" s="13"/>
      <c r="L25" s="13"/>
      <c r="M25" s="13"/>
      <c r="N25" s="208"/>
      <c r="S25" s="314"/>
    </row>
    <row r="26" spans="2:21" s="206" customFormat="1" x14ac:dyDescent="0.35">
      <c r="B26" s="205"/>
      <c r="C26" s="13"/>
      <c r="D26" s="322"/>
      <c r="E26" s="322"/>
      <c r="F26" s="13"/>
      <c r="G26" s="13"/>
      <c r="H26" s="13"/>
      <c r="I26" s="13"/>
      <c r="J26" s="13"/>
      <c r="L26" s="13"/>
      <c r="M26" s="13"/>
      <c r="N26" s="208"/>
      <c r="S26" s="314"/>
    </row>
    <row r="27" spans="2:21" s="206" customFormat="1" x14ac:dyDescent="0.35">
      <c r="B27" s="205"/>
      <c r="C27" s="13"/>
      <c r="D27" s="13"/>
      <c r="E27" s="13"/>
      <c r="F27" s="13"/>
      <c r="G27" s="13"/>
      <c r="H27" s="13"/>
      <c r="I27" s="13"/>
      <c r="J27" s="13"/>
      <c r="L27" s="13"/>
      <c r="M27" s="13"/>
      <c r="N27" s="208"/>
      <c r="S27" s="314"/>
    </row>
    <row r="28" spans="2:21" s="206" customFormat="1" x14ac:dyDescent="0.35">
      <c r="B28" s="205"/>
      <c r="C28" s="13"/>
      <c r="D28" s="13"/>
      <c r="E28" s="13"/>
      <c r="F28" s="13"/>
      <c r="G28" s="13"/>
      <c r="H28" s="13"/>
      <c r="I28" s="13"/>
      <c r="J28" s="13"/>
      <c r="L28" s="13"/>
      <c r="M28" s="13"/>
      <c r="N28" s="208"/>
      <c r="S28" s="314"/>
    </row>
    <row r="29" spans="2:21" s="206" customFormat="1" x14ac:dyDescent="0.35">
      <c r="B29" s="205"/>
      <c r="C29" s="13"/>
      <c r="D29" s="13"/>
      <c r="E29" s="13"/>
      <c r="F29" s="13"/>
      <c r="G29" s="13"/>
      <c r="H29" s="13"/>
      <c r="I29" s="13"/>
      <c r="J29" s="13"/>
      <c r="L29" s="13"/>
      <c r="M29" s="13"/>
      <c r="N29" s="208"/>
      <c r="S29" s="314"/>
    </row>
    <row r="30" spans="2:21" s="206" customFormat="1" x14ac:dyDescent="0.35">
      <c r="B30" s="205"/>
      <c r="C30" s="13"/>
      <c r="D30" s="13"/>
      <c r="E30" s="13"/>
      <c r="F30" s="13"/>
      <c r="G30" s="13"/>
      <c r="H30" s="13"/>
      <c r="I30" s="13"/>
      <c r="J30" s="13"/>
      <c r="L30" s="13"/>
      <c r="M30" s="13"/>
      <c r="N30" s="208"/>
      <c r="S30" s="314"/>
    </row>
  </sheetData>
  <sheetProtection algorithmName="SHA-512" hashValue="/J8wtz+oHvv5lXQUI4iM0/OX9NX5DRvPgHCu/eYidLRGbEHZzfap6jEWFPpOk+fRHUCdwzIYpu2LI5eGSSDBMw==" saltValue="G4xgIXOKeCsjA+Eb4w0Gcw==" spinCount="100000" sheet="1" objects="1" scenarios="1" autoFilter="0"/>
  <mergeCells count="20">
    <mergeCell ref="B3:J3"/>
    <mergeCell ref="H7:J7"/>
    <mergeCell ref="U2:U6"/>
    <mergeCell ref="Q2:Q6"/>
    <mergeCell ref="R2:R6"/>
    <mergeCell ref="N2:N6"/>
    <mergeCell ref="K2:K6"/>
    <mergeCell ref="L2:L6"/>
    <mergeCell ref="H19:J19"/>
    <mergeCell ref="E8:J8"/>
    <mergeCell ref="E9:J9"/>
    <mergeCell ref="E10:J10"/>
    <mergeCell ref="E11:J11"/>
    <mergeCell ref="E12:J12"/>
    <mergeCell ref="E13:J13"/>
    <mergeCell ref="E15:J15"/>
    <mergeCell ref="E16:J16"/>
    <mergeCell ref="E17:J17"/>
    <mergeCell ref="E18:J18"/>
    <mergeCell ref="E14:J14"/>
  </mergeCells>
  <conditionalFormatting sqref="Q10:R10 L8:L11">
    <cfRule type="expression" dxfId="37" priority="65">
      <formula>$G$5="Ano"</formula>
    </cfRule>
  </conditionalFormatting>
  <conditionalFormatting sqref="E5:F5">
    <cfRule type="cellIs" dxfId="36" priority="52" stopIfTrue="1" operator="lessThan">
      <formula>0</formula>
    </cfRule>
    <cfRule type="cellIs" dxfId="35" priority="53" operator="greaterThan">
      <formula>2000</formula>
    </cfRule>
  </conditionalFormatting>
  <conditionalFormatting sqref="E5:F5">
    <cfRule type="expression" dxfId="34" priority="51">
      <formula>$M$6=1</formula>
    </cfRule>
  </conditionalFormatting>
  <conditionalFormatting sqref="L9:L10 Q10:R10">
    <cfRule type="expression" dxfId="33" priority="45">
      <formula>$M$4=1</formula>
    </cfRule>
    <cfRule type="expression" dxfId="32" priority="46">
      <formula>$H$5="Ano"</formula>
    </cfRule>
  </conditionalFormatting>
  <conditionalFormatting sqref="Q9">
    <cfRule type="expression" dxfId="31" priority="44">
      <formula>$G$5="Ano"</formula>
    </cfRule>
  </conditionalFormatting>
  <conditionalFormatting sqref="Q9">
    <cfRule type="expression" dxfId="30" priority="42">
      <formula>$M$4=1</formula>
    </cfRule>
    <cfRule type="expression" dxfId="29" priority="43">
      <formula>$H$5="Ano"</formula>
    </cfRule>
  </conditionalFormatting>
  <conditionalFormatting sqref="R9">
    <cfRule type="expression" dxfId="28" priority="41">
      <formula>$G$5="Ano"</formula>
    </cfRule>
  </conditionalFormatting>
  <conditionalFormatting sqref="R9">
    <cfRule type="expression" dxfId="27" priority="39">
      <formula>$M$4=1</formula>
    </cfRule>
    <cfRule type="expression" dxfId="26" priority="40">
      <formula>$H$5="Ano"</formula>
    </cfRule>
  </conditionalFormatting>
  <conditionalFormatting sqref="H19:N19 H7:N7">
    <cfRule type="expression" dxfId="25" priority="98" stopIfTrue="1">
      <formula>$N$19&gt;$I$5</formula>
    </cfRule>
  </conditionalFormatting>
  <conditionalFormatting sqref="Q8">
    <cfRule type="expression" dxfId="24" priority="38">
      <formula>$G$5="Ano"</formula>
    </cfRule>
  </conditionalFormatting>
  <conditionalFormatting sqref="R8">
    <cfRule type="expression" dxfId="23" priority="16">
      <formula>$G$5="Ano"</formula>
    </cfRule>
  </conditionalFormatting>
  <conditionalFormatting sqref="Q11">
    <cfRule type="expression" dxfId="22" priority="10">
      <formula>$G$5="Ano"</formula>
    </cfRule>
  </conditionalFormatting>
  <conditionalFormatting sqref="R11">
    <cfRule type="expression" dxfId="21" priority="13">
      <formula>$G$5="Ano"</formula>
    </cfRule>
  </conditionalFormatting>
  <conditionalFormatting sqref="T8:T18">
    <cfRule type="expression" dxfId="20" priority="1">
      <formula>S8=1</formula>
    </cfRule>
  </conditionalFormatting>
  <dataValidations count="5">
    <dataValidation type="whole" allowBlank="1" showInputMessage="1" showErrorMessage="1" sqref="L14 L16:L18" xr:uid="{00000000-0002-0000-0300-000000000000}">
      <formula1>0</formula1>
      <formula2>999999</formula2>
    </dataValidation>
    <dataValidation type="list" allowBlank="1" showInputMessage="1" showErrorMessage="1" sqref="G5:H5" xr:uid="{00000000-0002-0000-0300-000001000000}">
      <formula1>"Ano,Ne"</formula1>
    </dataValidation>
    <dataValidation type="whole" allowBlank="1" showInputMessage="1" showErrorMessage="1" sqref="L10 L8 L9 L11 L12 L13" xr:uid="{00000000-0002-0000-0300-000002000000}">
      <formula1>0</formula1>
      <formula2>1000</formula2>
    </dataValidation>
    <dataValidation type="whole" allowBlank="1" showInputMessage="1" showErrorMessage="1" prompt="nejméně 2" sqref="L15" xr:uid="{00000000-0002-0000-0300-000004000000}">
      <formula1>0</formula1>
      <formula2>999999</formula2>
    </dataValidation>
    <dataValidation type="whole" allowBlank="1" showInputMessage="1" showErrorMessage="1" sqref="E5:F5" xr:uid="{F0AFE726-7008-4C42-BDB4-C6E1B1E023DE}">
      <formula1>0</formula1>
      <formula2>10000</formula2>
    </dataValidation>
  </dataValidations>
  <hyperlinks>
    <hyperlink ref="B1" location="'Úvodní strana'!A1" display="zpět na úvodní stranu" xr:uid="{00000000-0004-0000-0300-000000000000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C81737-3A2A-435D-A320-F122353CE6F3}">
          <x14:formula1>
            <xm:f>data!$A$1:$A$26</xm:f>
          </x14:formula1>
          <xm:sqref>Q9 Q10</xm:sqref>
        </x14:dataValidation>
        <x14:dataValidation type="list" allowBlank="1" showInputMessage="1" showErrorMessage="1" xr:uid="{9445639D-F695-4C4D-8F08-8EDD0045595C}">
          <x14:formula1>
            <xm:f>data!$B$1:$B$37</xm:f>
          </x14:formula1>
          <xm:sqref>R8 R11:R13</xm:sqref>
        </x14:dataValidation>
        <x14:dataValidation type="list" allowBlank="1" showInputMessage="1" showErrorMessage="1" xr:uid="{41D1D003-D901-49CA-9E91-0AA2F4B3C39E}">
          <x14:formula1>
            <xm:f>data!$A$1:$A$41</xm:f>
          </x14:formula1>
          <xm:sqref>Q8 Q11 Q12 Q13</xm:sqref>
        </x14:dataValidation>
        <x14:dataValidation type="list" allowBlank="1" showInputMessage="1" showErrorMessage="1" xr:uid="{5E39ACF0-1923-4291-A3DA-8ED01849893D}">
          <x14:formula1>
            <xm:f>data!$B$1:$B$33</xm:f>
          </x14:formula1>
          <xm:sqref>R9 R10 R10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31"/>
  <sheetViews>
    <sheetView zoomScaleNormal="100"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6.33203125" style="3" hidden="1" customWidth="1"/>
    <col min="4" max="4" width="6.44140625" style="3" hidden="1" customWidth="1"/>
    <col min="5" max="5" width="12.33203125" style="3" customWidth="1"/>
    <col min="6" max="6" width="13.33203125" style="3" customWidth="1"/>
    <col min="7" max="7" width="11.5546875" style="3" hidden="1" customWidth="1"/>
    <col min="8" max="8" width="17.1093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13.5546875" style="13" hidden="1" customWidth="1"/>
    <col min="13" max="13" width="14.6640625" style="4" customWidth="1"/>
    <col min="14" max="14" width="2.6640625" style="206" customWidth="1"/>
    <col min="15" max="15" width="8.5546875" style="4" customWidth="1"/>
    <col min="16" max="16" width="17" style="4" customWidth="1"/>
    <col min="17" max="17" width="1.6640625" style="314" customWidth="1"/>
    <col min="18" max="18" width="1.6640625" style="206" customWidth="1"/>
    <col min="19" max="19" width="130.6640625" style="2" customWidth="1"/>
    <col min="20" max="16384" width="9.109375" style="2"/>
  </cols>
  <sheetData>
    <row r="1" spans="2:19" ht="17.399999999999999" thickBot="1" x14ac:dyDescent="0.45">
      <c r="B1" s="359" t="s">
        <v>15</v>
      </c>
      <c r="C1" s="2"/>
      <c r="D1" s="2"/>
      <c r="E1" s="2"/>
      <c r="F1" s="2"/>
      <c r="G1" s="2"/>
      <c r="H1" s="2"/>
    </row>
    <row r="2" spans="2:19" ht="9.75" customHeight="1" x14ac:dyDescent="0.35">
      <c r="B2" s="52"/>
      <c r="C2" s="53"/>
      <c r="D2" s="53"/>
      <c r="E2" s="53"/>
      <c r="F2" s="53"/>
      <c r="G2" s="53"/>
      <c r="H2" s="53"/>
      <c r="I2" s="53"/>
      <c r="J2" s="466" t="s">
        <v>6</v>
      </c>
      <c r="K2" s="469" t="s">
        <v>8</v>
      </c>
      <c r="L2" s="263">
        <f>IF(F5="Ano",250000,0)</f>
        <v>0</v>
      </c>
      <c r="M2" s="478" t="s">
        <v>7</v>
      </c>
      <c r="O2" s="460" t="s">
        <v>37</v>
      </c>
      <c r="P2" s="461"/>
      <c r="S2" s="472" t="s">
        <v>114</v>
      </c>
    </row>
    <row r="3" spans="2:19" ht="25.5" customHeight="1" x14ac:dyDescent="0.35">
      <c r="B3" s="475" t="s">
        <v>19</v>
      </c>
      <c r="C3" s="476"/>
      <c r="D3" s="476"/>
      <c r="E3" s="476"/>
      <c r="F3" s="476"/>
      <c r="G3" s="476"/>
      <c r="H3" s="476"/>
      <c r="I3" s="477"/>
      <c r="J3" s="467"/>
      <c r="K3" s="470"/>
      <c r="L3" s="237">
        <v>2500</v>
      </c>
      <c r="M3" s="479"/>
      <c r="O3" s="462"/>
      <c r="P3" s="463"/>
      <c r="S3" s="473"/>
    </row>
    <row r="4" spans="2:19" s="3" customFormat="1" ht="41.25" customHeight="1" thickBot="1" x14ac:dyDescent="0.45">
      <c r="B4" s="97"/>
      <c r="C4" s="255"/>
      <c r="D4" s="255"/>
      <c r="E4" s="139" t="s">
        <v>109</v>
      </c>
      <c r="F4" s="139" t="s">
        <v>121</v>
      </c>
      <c r="G4" s="140"/>
      <c r="H4" s="140" t="s">
        <v>5</v>
      </c>
      <c r="I4" s="99"/>
      <c r="J4" s="467"/>
      <c r="K4" s="470"/>
      <c r="L4" s="173"/>
      <c r="M4" s="479"/>
      <c r="N4" s="13"/>
      <c r="O4" s="464"/>
      <c r="P4" s="465"/>
      <c r="Q4" s="315"/>
      <c r="R4" s="13"/>
      <c r="S4" s="473"/>
    </row>
    <row r="5" spans="2:19" s="5" customFormat="1" ht="28.5" customHeight="1" x14ac:dyDescent="0.4">
      <c r="B5" s="97"/>
      <c r="C5" s="255"/>
      <c r="D5" s="255"/>
      <c r="E5" s="179">
        <v>0</v>
      </c>
      <c r="F5" s="180" t="s">
        <v>10</v>
      </c>
      <c r="G5" s="180"/>
      <c r="H5" s="141">
        <f>L6</f>
        <v>0</v>
      </c>
      <c r="I5" s="100"/>
      <c r="J5" s="467"/>
      <c r="K5" s="470"/>
      <c r="L5" s="173">
        <f>IF((E5=0),IF(M11&gt;0,1,0),0)</f>
        <v>0</v>
      </c>
      <c r="M5" s="479"/>
      <c r="N5" s="209"/>
      <c r="O5" s="188" t="s">
        <v>38</v>
      </c>
      <c r="P5" s="188" t="s">
        <v>39</v>
      </c>
      <c r="Q5" s="316"/>
      <c r="R5" s="209"/>
      <c r="S5" s="473"/>
    </row>
    <row r="6" spans="2:19" s="1" customFormat="1" ht="18" customHeight="1" thickBot="1" x14ac:dyDescent="0.35">
      <c r="B6" s="97"/>
      <c r="C6" s="98"/>
      <c r="D6" s="98"/>
      <c r="E6" s="98"/>
      <c r="F6" s="98"/>
      <c r="G6" s="98"/>
      <c r="H6" s="98"/>
      <c r="I6" s="100"/>
      <c r="J6" s="468"/>
      <c r="K6" s="471"/>
      <c r="L6" s="236">
        <f>IF(E5&gt;0,L2+E5*L3,0)</f>
        <v>0</v>
      </c>
      <c r="M6" s="480"/>
      <c r="N6" s="14"/>
      <c r="O6" s="189"/>
      <c r="P6" s="189"/>
      <c r="Q6" s="317"/>
      <c r="R6" s="14"/>
      <c r="S6" s="474"/>
    </row>
    <row r="7" spans="2:19" s="1" customFormat="1" ht="19.8" thickBot="1" x14ac:dyDescent="0.35">
      <c r="B7" s="274" t="s">
        <v>29</v>
      </c>
      <c r="C7" s="275"/>
      <c r="D7" s="275"/>
      <c r="E7" s="275"/>
      <c r="F7" s="275"/>
      <c r="G7" s="275"/>
      <c r="H7" s="298" t="str">
        <f>H11</f>
        <v xml:space="preserve"> možno ještě rozdělit</v>
      </c>
      <c r="I7" s="275"/>
      <c r="J7" s="196">
        <f>J11</f>
        <v>0</v>
      </c>
      <c r="K7" s="196"/>
      <c r="L7" s="107">
        <f>L11</f>
        <v>0</v>
      </c>
      <c r="M7" s="108">
        <f>M11</f>
        <v>0</v>
      </c>
      <c r="N7" s="14"/>
      <c r="O7" s="190"/>
      <c r="P7" s="190">
        <f>P11</f>
        <v>0</v>
      </c>
      <c r="Q7" s="317"/>
      <c r="R7" s="14"/>
    </row>
    <row r="8" spans="2:19" s="1" customFormat="1" ht="45" customHeight="1" thickBot="1" x14ac:dyDescent="0.35">
      <c r="B8" s="103" t="s">
        <v>80</v>
      </c>
      <c r="C8" s="362" t="s">
        <v>46</v>
      </c>
      <c r="D8" s="364">
        <v>149</v>
      </c>
      <c r="E8" s="481" t="s">
        <v>83</v>
      </c>
      <c r="F8" s="481"/>
      <c r="G8" s="481"/>
      <c r="H8" s="481"/>
      <c r="I8" s="482"/>
      <c r="J8" s="104">
        <v>3925</v>
      </c>
      <c r="K8" s="305">
        <v>0</v>
      </c>
      <c r="L8" s="150">
        <f>K8</f>
        <v>0</v>
      </c>
      <c r="M8" s="101">
        <f>J8*L8</f>
        <v>0</v>
      </c>
      <c r="N8" s="14"/>
      <c r="O8" s="194">
        <f>K8+ŠK!K8</f>
        <v>0</v>
      </c>
      <c r="P8" s="191">
        <f>M8+ŠK!M8</f>
        <v>0</v>
      </c>
      <c r="Q8" s="317">
        <f>IF(M8&gt;0,IF(LEN(S8)&lt;6,1,0),0)</f>
        <v>0</v>
      </c>
      <c r="R8" s="14"/>
      <c r="S8" s="310"/>
    </row>
    <row r="9" spans="2:19" s="1" customFormat="1" ht="45" customHeight="1" thickBot="1" x14ac:dyDescent="0.35">
      <c r="B9" s="105" t="s">
        <v>81</v>
      </c>
      <c r="C9" s="362" t="s">
        <v>46</v>
      </c>
      <c r="D9" s="364">
        <v>149</v>
      </c>
      <c r="E9" s="458" t="s">
        <v>84</v>
      </c>
      <c r="F9" s="458"/>
      <c r="G9" s="458"/>
      <c r="H9" s="458"/>
      <c r="I9" s="459"/>
      <c r="J9" s="106">
        <v>3925</v>
      </c>
      <c r="K9" s="306">
        <v>0</v>
      </c>
      <c r="L9" s="150">
        <f>K9</f>
        <v>0</v>
      </c>
      <c r="M9" s="102">
        <f>J9*L9</f>
        <v>0</v>
      </c>
      <c r="N9" s="14"/>
      <c r="O9" s="194">
        <f>K9+ŠK!K9</f>
        <v>0</v>
      </c>
      <c r="P9" s="191">
        <f>M9+ŠK!M9</f>
        <v>0</v>
      </c>
      <c r="Q9" s="317">
        <f>IF(M9&gt;0,IF(LEN(S9)&lt;6,1,0),0)</f>
        <v>0</v>
      </c>
      <c r="R9" s="14"/>
      <c r="S9" s="310"/>
    </row>
    <row r="10" spans="2:19" s="1" customFormat="1" ht="45" customHeight="1" thickBot="1" x14ac:dyDescent="0.35">
      <c r="B10" s="105" t="s">
        <v>82</v>
      </c>
      <c r="C10" s="360" t="s">
        <v>42</v>
      </c>
      <c r="D10" s="361">
        <v>152</v>
      </c>
      <c r="E10" s="458" t="s">
        <v>115</v>
      </c>
      <c r="F10" s="458"/>
      <c r="G10" s="458"/>
      <c r="H10" s="458"/>
      <c r="I10" s="459"/>
      <c r="J10" s="106">
        <v>40000</v>
      </c>
      <c r="K10" s="306">
        <v>0</v>
      </c>
      <c r="L10" s="150">
        <f>K10</f>
        <v>0</v>
      </c>
      <c r="M10" s="102">
        <f>J10*L10</f>
        <v>0</v>
      </c>
      <c r="N10" s="14"/>
      <c r="O10" s="194">
        <f>K10+ŠK!K10</f>
        <v>0</v>
      </c>
      <c r="P10" s="191">
        <f>M10+ŠK!M10</f>
        <v>0</v>
      </c>
      <c r="Q10" s="317">
        <f>IF(M10&gt;0,IF(LEN(S10)&lt;6,1,0),0)</f>
        <v>0</v>
      </c>
      <c r="R10" s="14"/>
      <c r="S10" s="310"/>
    </row>
    <row r="11" spans="2:19" s="1" customFormat="1" ht="19.8" thickBot="1" x14ac:dyDescent="0.4">
      <c r="B11" s="109" t="s">
        <v>29</v>
      </c>
      <c r="C11" s="110"/>
      <c r="D11" s="110"/>
      <c r="E11" s="110"/>
      <c r="F11" s="110"/>
      <c r="G11" s="110"/>
      <c r="H11" s="298" t="str">
        <f>IF($M$7&gt;$H$5,"hodnota není v limitu"," možno ještě rozdělit")</f>
        <v xml:space="preserve"> možno ještě rozdělit</v>
      </c>
      <c r="I11" s="110"/>
      <c r="J11" s="196">
        <f>IF($M$7&gt;$H$5," ",L11 )</f>
        <v>0</v>
      </c>
      <c r="K11" s="196"/>
      <c r="L11" s="111">
        <f>H5-M11</f>
        <v>0</v>
      </c>
      <c r="M11" s="108">
        <f>SUM(M8:M10)</f>
        <v>0</v>
      </c>
      <c r="N11" s="14"/>
      <c r="O11" s="190"/>
      <c r="P11" s="190">
        <f>SUM(P8:P10)</f>
        <v>0</v>
      </c>
      <c r="Q11" s="317"/>
      <c r="R11" s="14"/>
      <c r="S11" s="206"/>
    </row>
    <row r="12" spans="2:19" s="14" customFormat="1" ht="26.1" hidden="1" customHeight="1" x14ac:dyDescent="0.35">
      <c r="B12" s="256">
        <f>H12+E12</f>
        <v>0</v>
      </c>
      <c r="C12" s="166"/>
      <c r="D12" s="166"/>
      <c r="E12" s="221">
        <f>M8+M9</f>
        <v>0</v>
      </c>
      <c r="F12" s="221"/>
      <c r="G12" s="166"/>
      <c r="H12" s="221">
        <f>M10</f>
        <v>0</v>
      </c>
      <c r="I12" s="221"/>
      <c r="J12" s="286">
        <f>M10</f>
        <v>0</v>
      </c>
      <c r="K12" s="166"/>
      <c r="L12" s="166"/>
      <c r="M12" s="287">
        <f>M8+M9</f>
        <v>0</v>
      </c>
      <c r="O12" s="223"/>
      <c r="P12" s="222"/>
      <c r="Q12" s="317"/>
      <c r="S12" s="206"/>
    </row>
    <row r="13" spans="2:19" s="14" customFormat="1" ht="15.6" hidden="1" customHeight="1" thickBot="1" x14ac:dyDescent="0.4">
      <c r="B13" s="224"/>
      <c r="C13" s="167"/>
      <c r="D13" s="167"/>
      <c r="E13" s="167"/>
      <c r="F13" s="225"/>
      <c r="G13" s="225"/>
      <c r="H13" s="167"/>
      <c r="I13" s="226"/>
      <c r="J13" s="167">
        <v>152</v>
      </c>
      <c r="K13" s="167">
        <v>148</v>
      </c>
      <c r="L13" s="167"/>
      <c r="M13" s="168">
        <v>149</v>
      </c>
      <c r="O13" s="193"/>
      <c r="P13" s="168"/>
      <c r="Q13" s="317"/>
      <c r="S13" s="206"/>
    </row>
    <row r="14" spans="2:19" s="206" customFormat="1" x14ac:dyDescent="0.35">
      <c r="B14" s="205"/>
      <c r="C14" s="13"/>
      <c r="D14" s="13"/>
      <c r="E14" s="13"/>
      <c r="F14" s="13"/>
      <c r="G14" s="13"/>
      <c r="H14" s="13"/>
      <c r="I14" s="13"/>
      <c r="K14" s="13"/>
      <c r="L14" s="13"/>
      <c r="M14" s="208"/>
      <c r="N14" s="14"/>
      <c r="O14" s="208"/>
      <c r="P14" s="208"/>
      <c r="Q14" s="14"/>
      <c r="R14" s="14"/>
    </row>
    <row r="15" spans="2:19" s="206" customFormat="1" x14ac:dyDescent="0.35">
      <c r="B15" s="320" t="s">
        <v>119</v>
      </c>
      <c r="C15" s="13"/>
      <c r="D15" s="13"/>
      <c r="E15" s="13"/>
      <c r="F15" s="13"/>
      <c r="G15" s="13"/>
      <c r="H15" s="13"/>
      <c r="I15" s="13"/>
      <c r="K15" s="13"/>
      <c r="L15" s="13"/>
      <c r="M15" s="208"/>
      <c r="N15" s="14"/>
      <c r="O15" s="208"/>
      <c r="P15" s="208"/>
      <c r="Q15" s="317"/>
      <c r="R15" s="14"/>
    </row>
    <row r="17" spans="2:19" s="206" customFormat="1" x14ac:dyDescent="0.35">
      <c r="B17" s="205"/>
      <c r="C17" s="13"/>
      <c r="D17" s="13"/>
      <c r="E17" s="13"/>
      <c r="F17" s="13"/>
      <c r="G17" s="13"/>
      <c r="H17" s="13"/>
      <c r="I17" s="13"/>
      <c r="K17" s="13"/>
      <c r="L17" s="13"/>
      <c r="M17" s="208"/>
      <c r="N17" s="14"/>
      <c r="O17" s="208"/>
      <c r="P17" s="208"/>
      <c r="Q17" s="317"/>
      <c r="R17" s="14"/>
    </row>
    <row r="18" spans="2:19" s="206" customFormat="1" x14ac:dyDescent="0.35">
      <c r="B18" s="205"/>
      <c r="C18" s="13"/>
      <c r="D18" s="13"/>
      <c r="E18" s="13"/>
      <c r="F18" s="13"/>
      <c r="G18" s="13"/>
      <c r="H18" s="13"/>
      <c r="I18" s="13"/>
      <c r="K18" s="13"/>
      <c r="L18" s="13"/>
      <c r="M18" s="208"/>
      <c r="N18" s="14"/>
      <c r="O18" s="208"/>
      <c r="P18" s="208"/>
      <c r="Q18" s="317"/>
      <c r="R18" s="14"/>
    </row>
    <row r="19" spans="2:19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14"/>
      <c r="O19" s="208"/>
      <c r="P19" s="208"/>
      <c r="Q19" s="317"/>
      <c r="R19" s="14"/>
    </row>
    <row r="20" spans="2:19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7"/>
      <c r="N20" s="14"/>
      <c r="O20" s="207"/>
      <c r="P20" s="207"/>
      <c r="Q20" s="317"/>
      <c r="R20" s="14"/>
    </row>
    <row r="21" spans="2:19" x14ac:dyDescent="0.35">
      <c r="N21" s="14"/>
      <c r="Q21" s="317"/>
      <c r="R21" s="14"/>
      <c r="S21" s="206"/>
    </row>
    <row r="22" spans="2:19" x14ac:dyDescent="0.35">
      <c r="N22" s="14"/>
      <c r="Q22" s="317"/>
      <c r="R22" s="14"/>
      <c r="S22" s="206"/>
    </row>
    <row r="23" spans="2:19" x14ac:dyDescent="0.35">
      <c r="N23" s="14"/>
      <c r="Q23" s="317"/>
      <c r="R23" s="14"/>
      <c r="S23" s="206"/>
    </row>
    <row r="24" spans="2:19" x14ac:dyDescent="0.35">
      <c r="N24" s="14"/>
      <c r="Q24" s="317"/>
      <c r="R24" s="14"/>
      <c r="S24" s="206"/>
    </row>
    <row r="25" spans="2:19" x14ac:dyDescent="0.35">
      <c r="N25" s="14"/>
      <c r="Q25" s="317"/>
      <c r="R25" s="14"/>
      <c r="S25" s="206"/>
    </row>
    <row r="26" spans="2:19" x14ac:dyDescent="0.35">
      <c r="N26" s="14"/>
      <c r="Q26" s="317"/>
      <c r="R26" s="14"/>
      <c r="S26" s="206"/>
    </row>
    <row r="27" spans="2:19" x14ac:dyDescent="0.35">
      <c r="N27" s="14"/>
      <c r="Q27" s="317"/>
      <c r="R27" s="14"/>
      <c r="S27" s="206"/>
    </row>
    <row r="28" spans="2:19" x14ac:dyDescent="0.35">
      <c r="N28" s="14"/>
      <c r="Q28" s="317"/>
      <c r="R28" s="14"/>
      <c r="S28" s="206"/>
    </row>
    <row r="29" spans="2:19" x14ac:dyDescent="0.35">
      <c r="N29" s="14"/>
      <c r="Q29" s="317"/>
      <c r="R29" s="14"/>
      <c r="S29" s="206"/>
    </row>
    <row r="30" spans="2:19" x14ac:dyDescent="0.35">
      <c r="S30" s="206"/>
    </row>
    <row r="31" spans="2:19" x14ac:dyDescent="0.35">
      <c r="S31" s="206"/>
    </row>
  </sheetData>
  <sheetProtection algorithmName="SHA-512" hashValue="PUAwSWTEqo1NjeDLa3sIFCtypntbtai+Vk6oS8/UBGY2nrfWl9pTg7B3Dom8agYYT/H0Y2sbeL0g/EYU1IX8fA==" saltValue="aS8/9LhmUCdvD/0Vb4Jxfw==" spinCount="100000" sheet="1" objects="1" scenarios="1" autoFilter="0"/>
  <mergeCells count="9">
    <mergeCell ref="E10:I10"/>
    <mergeCell ref="O2:P4"/>
    <mergeCell ref="J2:J6"/>
    <mergeCell ref="K2:K6"/>
    <mergeCell ref="S2:S6"/>
    <mergeCell ref="B3:I3"/>
    <mergeCell ref="M2:M6"/>
    <mergeCell ref="E8:I8"/>
    <mergeCell ref="E9:I9"/>
  </mergeCells>
  <conditionalFormatting sqref="E5">
    <cfRule type="cellIs" dxfId="19" priority="21" stopIfTrue="1" operator="lessThan">
      <formula>0</formula>
    </cfRule>
    <cfRule type="cellIs" dxfId="18" priority="22" operator="greaterThan">
      <formula>2000</formula>
    </cfRule>
  </conditionalFormatting>
  <conditionalFormatting sqref="E5">
    <cfRule type="expression" dxfId="17" priority="20">
      <formula>$L$6=1</formula>
    </cfRule>
  </conditionalFormatting>
  <conditionalFormatting sqref="H11:M11 H7:M7">
    <cfRule type="expression" dxfId="16" priority="58" stopIfTrue="1">
      <formula>$M$11&gt;$H$5</formula>
    </cfRule>
  </conditionalFormatting>
  <conditionalFormatting sqref="R8:R10">
    <cfRule type="expression" dxfId="15" priority="1">
      <formula>Q8=1</formula>
    </cfRule>
  </conditionalFormatting>
  <dataValidations xWindow="1103" yWindow="594" count="3">
    <dataValidation type="list" allowBlank="1" showInputMessage="1" showErrorMessage="1" sqref="F5:G5" xr:uid="{00000000-0002-0000-0400-000001000000}">
      <formula1>"Ano,Ne"</formula1>
    </dataValidation>
    <dataValidation type="whole" allowBlank="1" showInputMessage="1" showErrorMessage="1" sqref="K10 K8 K9" xr:uid="{00000000-0002-0000-0400-000002000000}">
      <formula1>0</formula1>
      <formula2>1000</formula2>
    </dataValidation>
    <dataValidation type="whole" allowBlank="1" showInputMessage="1" showErrorMessage="1" sqref="E5" xr:uid="{6B0A21EE-B64A-4B53-8227-E619EEF414B0}">
      <formula1>0</formula1>
      <formula2>10000</formula2>
    </dataValidation>
  </dataValidations>
  <hyperlinks>
    <hyperlink ref="B1" location="'Úvodní strana'!A1" display="zpět na hlavní stranu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31"/>
  <sheetViews>
    <sheetView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5.109375" style="3" hidden="1" customWidth="1"/>
    <col min="4" max="4" width="11.5546875" style="3" hidden="1" customWidth="1"/>
    <col min="5" max="5" width="14" style="3" customWidth="1"/>
    <col min="6" max="6" width="12.88671875" style="3" customWidth="1"/>
    <col min="7" max="7" width="11.5546875" style="3" hidden="1" customWidth="1"/>
    <col min="8" max="8" width="17.55468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12.88671875" style="13" hidden="1" customWidth="1"/>
    <col min="13" max="13" width="14.6640625" style="4" customWidth="1"/>
    <col min="14" max="14" width="2.6640625" style="206" customWidth="1"/>
    <col min="15" max="15" width="8.5546875" style="4" customWidth="1"/>
    <col min="16" max="16" width="16" style="4" customWidth="1"/>
    <col min="17" max="18" width="1.6640625" style="314" customWidth="1"/>
    <col min="19" max="19" width="130.6640625" style="2" customWidth="1"/>
    <col min="20" max="16384" width="9.109375" style="2"/>
  </cols>
  <sheetData>
    <row r="1" spans="2:19" ht="17.399999999999999" thickBot="1" x14ac:dyDescent="0.45">
      <c r="B1" s="359" t="s">
        <v>15</v>
      </c>
      <c r="C1" s="2"/>
      <c r="D1" s="2"/>
      <c r="E1" s="2"/>
      <c r="F1" s="2"/>
      <c r="G1" s="2"/>
      <c r="H1" s="2"/>
    </row>
    <row r="2" spans="2:19" ht="9.75" customHeight="1" x14ac:dyDescent="0.35">
      <c r="B2" s="16"/>
      <c r="C2" s="54"/>
      <c r="D2" s="54"/>
      <c r="E2" s="54"/>
      <c r="F2" s="54"/>
      <c r="G2" s="54"/>
      <c r="H2" s="54"/>
      <c r="I2" s="54"/>
      <c r="J2" s="490" t="s">
        <v>6</v>
      </c>
      <c r="K2" s="493" t="s">
        <v>8</v>
      </c>
      <c r="L2" s="263">
        <f>IF(F5="Ano",250000,0)</f>
        <v>0</v>
      </c>
      <c r="M2" s="499" t="s">
        <v>7</v>
      </c>
      <c r="O2" s="460" t="s">
        <v>37</v>
      </c>
      <c r="P2" s="461"/>
      <c r="S2" s="487" t="s">
        <v>114</v>
      </c>
    </row>
    <row r="3" spans="2:19" ht="25.5" customHeight="1" x14ac:dyDescent="0.35">
      <c r="B3" s="496" t="s">
        <v>20</v>
      </c>
      <c r="C3" s="497"/>
      <c r="D3" s="497"/>
      <c r="E3" s="497"/>
      <c r="F3" s="497"/>
      <c r="G3" s="497"/>
      <c r="H3" s="497"/>
      <c r="I3" s="498"/>
      <c r="J3" s="491"/>
      <c r="K3" s="494"/>
      <c r="L3" s="171">
        <v>2500</v>
      </c>
      <c r="M3" s="500"/>
      <c r="O3" s="462"/>
      <c r="P3" s="463"/>
      <c r="S3" s="488"/>
    </row>
    <row r="4" spans="2:19" s="3" customFormat="1" ht="41.25" customHeight="1" thickBot="1" x14ac:dyDescent="0.45">
      <c r="B4" s="82"/>
      <c r="C4" s="253"/>
      <c r="D4" s="253"/>
      <c r="E4" s="142" t="s">
        <v>109</v>
      </c>
      <c r="F4" s="131" t="s">
        <v>120</v>
      </c>
      <c r="G4" s="131"/>
      <c r="H4" s="131" t="s">
        <v>5</v>
      </c>
      <c r="I4" s="84"/>
      <c r="J4" s="491"/>
      <c r="K4" s="494"/>
      <c r="L4" s="172"/>
      <c r="M4" s="500"/>
      <c r="N4" s="13"/>
      <c r="O4" s="464"/>
      <c r="P4" s="465"/>
      <c r="Q4" s="315"/>
      <c r="R4" s="315"/>
      <c r="S4" s="488"/>
    </row>
    <row r="5" spans="2:19" s="5" customFormat="1" ht="28.5" customHeight="1" x14ac:dyDescent="0.4">
      <c r="B5" s="82"/>
      <c r="C5" s="253"/>
      <c r="D5" s="253"/>
      <c r="E5" s="179">
        <v>0</v>
      </c>
      <c r="F5" s="180" t="s">
        <v>10</v>
      </c>
      <c r="G5" s="180"/>
      <c r="H5" s="118">
        <f>L6</f>
        <v>0</v>
      </c>
      <c r="I5" s="85"/>
      <c r="J5" s="491"/>
      <c r="K5" s="494"/>
      <c r="L5" s="172">
        <f>IF((E5=0),IF(M11&gt;0,1,0),0)</f>
        <v>0</v>
      </c>
      <c r="M5" s="500"/>
      <c r="N5" s="209"/>
      <c r="O5" s="188" t="s">
        <v>38</v>
      </c>
      <c r="P5" s="188" t="s">
        <v>39</v>
      </c>
      <c r="Q5" s="316"/>
      <c r="R5" s="316"/>
      <c r="S5" s="488"/>
    </row>
    <row r="6" spans="2:19" s="1" customFormat="1" ht="18" customHeight="1" thickBot="1" x14ac:dyDescent="0.35">
      <c r="B6" s="82"/>
      <c r="C6" s="83"/>
      <c r="D6" s="83"/>
      <c r="E6" s="83"/>
      <c r="F6" s="83"/>
      <c r="G6" s="83"/>
      <c r="H6" s="83"/>
      <c r="I6" s="85"/>
      <c r="J6" s="492"/>
      <c r="K6" s="495"/>
      <c r="L6" s="170">
        <f>IF(E5&gt;0,L2+E5*L3,0)</f>
        <v>0</v>
      </c>
      <c r="M6" s="501"/>
      <c r="N6" s="14"/>
      <c r="O6" s="189"/>
      <c r="P6" s="189"/>
      <c r="Q6" s="317"/>
      <c r="R6" s="317"/>
      <c r="S6" s="489"/>
    </row>
    <row r="7" spans="2:19" s="1" customFormat="1" ht="19.8" thickBot="1" x14ac:dyDescent="0.35">
      <c r="B7" s="276" t="s">
        <v>30</v>
      </c>
      <c r="C7" s="277"/>
      <c r="D7" s="277"/>
      <c r="E7" s="277"/>
      <c r="F7" s="277"/>
      <c r="G7" s="277"/>
      <c r="H7" s="300" t="str">
        <f>H11</f>
        <v xml:space="preserve"> možno ještě rozdělit</v>
      </c>
      <c r="I7" s="277"/>
      <c r="J7" s="197">
        <f>J11</f>
        <v>0</v>
      </c>
      <c r="K7" s="197"/>
      <c r="L7" s="92">
        <f>L11</f>
        <v>0</v>
      </c>
      <c r="M7" s="93">
        <f>M11</f>
        <v>0</v>
      </c>
      <c r="N7" s="14"/>
      <c r="O7" s="190"/>
      <c r="P7" s="190">
        <f>P11</f>
        <v>0</v>
      </c>
      <c r="Q7" s="317"/>
      <c r="R7" s="317"/>
    </row>
    <row r="8" spans="2:19" s="1" customFormat="1" ht="45" customHeight="1" thickBot="1" x14ac:dyDescent="0.35">
      <c r="B8" s="86" t="s">
        <v>80</v>
      </c>
      <c r="C8" s="362" t="s">
        <v>46</v>
      </c>
      <c r="D8" s="364">
        <v>149</v>
      </c>
      <c r="E8" s="483" t="s">
        <v>83</v>
      </c>
      <c r="F8" s="483"/>
      <c r="G8" s="483"/>
      <c r="H8" s="483"/>
      <c r="I8" s="484"/>
      <c r="J8" s="87">
        <v>3925</v>
      </c>
      <c r="K8" s="305">
        <v>0</v>
      </c>
      <c r="L8" s="147">
        <f>K8</f>
        <v>0</v>
      </c>
      <c r="M8" s="90">
        <f>J8*L8</f>
        <v>0</v>
      </c>
      <c r="N8" s="14"/>
      <c r="O8" s="194">
        <f>K8+ŠD!K8</f>
        <v>0</v>
      </c>
      <c r="P8" s="191">
        <f>M8+ŠD!M8</f>
        <v>0</v>
      </c>
      <c r="Q8" s="317">
        <f>IF(M8&gt;0,IF(LEN(S8)&lt;6,1,0),0)</f>
        <v>0</v>
      </c>
      <c r="R8" s="317"/>
      <c r="S8" s="310"/>
    </row>
    <row r="9" spans="2:19" s="1" customFormat="1" ht="45" customHeight="1" thickBot="1" x14ac:dyDescent="0.35">
      <c r="B9" s="88" t="s">
        <v>81</v>
      </c>
      <c r="C9" s="362" t="s">
        <v>46</v>
      </c>
      <c r="D9" s="364">
        <v>149</v>
      </c>
      <c r="E9" s="485" t="s">
        <v>84</v>
      </c>
      <c r="F9" s="485"/>
      <c r="G9" s="485"/>
      <c r="H9" s="485"/>
      <c r="I9" s="486"/>
      <c r="J9" s="89">
        <v>3925</v>
      </c>
      <c r="K9" s="306">
        <v>0</v>
      </c>
      <c r="L9" s="147">
        <f>K9</f>
        <v>0</v>
      </c>
      <c r="M9" s="91">
        <f>J9*L9</f>
        <v>0</v>
      </c>
      <c r="N9" s="14"/>
      <c r="O9" s="194">
        <f>K9+ŠD!K9</f>
        <v>0</v>
      </c>
      <c r="P9" s="191">
        <f>M9+ŠD!M9</f>
        <v>0</v>
      </c>
      <c r="Q9" s="317">
        <f>IF(M9&gt;0,IF(LEN(S9)&lt;6,1,0),0)</f>
        <v>0</v>
      </c>
      <c r="R9" s="317"/>
      <c r="S9" s="310"/>
    </row>
    <row r="10" spans="2:19" s="1" customFormat="1" ht="45" customHeight="1" thickBot="1" x14ac:dyDescent="0.35">
      <c r="B10" s="88" t="s">
        <v>82</v>
      </c>
      <c r="C10" s="360" t="s">
        <v>42</v>
      </c>
      <c r="D10" s="361">
        <v>152</v>
      </c>
      <c r="E10" s="485" t="s">
        <v>115</v>
      </c>
      <c r="F10" s="485"/>
      <c r="G10" s="485"/>
      <c r="H10" s="485"/>
      <c r="I10" s="486"/>
      <c r="J10" s="89">
        <v>40000</v>
      </c>
      <c r="K10" s="306">
        <v>0</v>
      </c>
      <c r="L10" s="147">
        <f>K10</f>
        <v>0</v>
      </c>
      <c r="M10" s="91">
        <f>J10*L10</f>
        <v>0</v>
      </c>
      <c r="N10" s="14"/>
      <c r="O10" s="194">
        <f>K10+ŠD!K10</f>
        <v>0</v>
      </c>
      <c r="P10" s="191">
        <f>M10+ŠD!M10</f>
        <v>0</v>
      </c>
      <c r="Q10" s="317">
        <f>IF(M10&gt;0,IF(LEN(S10)&lt;6,1,0),0)</f>
        <v>0</v>
      </c>
      <c r="R10" s="317"/>
      <c r="S10" s="310"/>
    </row>
    <row r="11" spans="2:19" s="1" customFormat="1" ht="19.8" thickBot="1" x14ac:dyDescent="0.4">
      <c r="B11" s="94" t="s">
        <v>30</v>
      </c>
      <c r="C11" s="95"/>
      <c r="D11" s="95"/>
      <c r="E11" s="95"/>
      <c r="F11" s="95"/>
      <c r="G11" s="95"/>
      <c r="H11" s="300" t="str">
        <f>IF($M$7&gt;$H$5,"hodnota není v limitu"," možno ještě rozdělit")</f>
        <v xml:space="preserve"> možno ještě rozdělit</v>
      </c>
      <c r="I11" s="95"/>
      <c r="J11" s="197">
        <f>IF($M$7&gt;$H$5," ",L11 )</f>
        <v>0</v>
      </c>
      <c r="K11" s="197"/>
      <c r="L11" s="96">
        <f>H5-M11</f>
        <v>0</v>
      </c>
      <c r="M11" s="93">
        <f>SUM(M8:M10)</f>
        <v>0</v>
      </c>
      <c r="N11" s="14"/>
      <c r="O11" s="190"/>
      <c r="P11" s="190">
        <f>SUM(P8:P10)</f>
        <v>0</v>
      </c>
      <c r="Q11" s="317"/>
      <c r="R11" s="317"/>
      <c r="S11" s="206"/>
    </row>
    <row r="12" spans="2:19" s="14" customFormat="1" ht="14.1" hidden="1" customHeight="1" x14ac:dyDescent="0.35">
      <c r="B12" s="254">
        <f>H12+E12</f>
        <v>0</v>
      </c>
      <c r="C12" s="215"/>
      <c r="D12" s="215"/>
      <c r="E12" s="215">
        <f>M8+M9</f>
        <v>0</v>
      </c>
      <c r="F12" s="215"/>
      <c r="G12" s="215"/>
      <c r="H12" s="215">
        <f>M10</f>
        <v>0</v>
      </c>
      <c r="I12" s="215"/>
      <c r="J12" s="288">
        <f>M10</f>
        <v>0</v>
      </c>
      <c r="K12" s="163"/>
      <c r="L12" s="163"/>
      <c r="M12" s="289">
        <f>M8+M9</f>
        <v>0</v>
      </c>
      <c r="O12" s="217"/>
      <c r="P12" s="216"/>
      <c r="Q12" s="317"/>
      <c r="R12" s="317"/>
      <c r="S12" s="206"/>
    </row>
    <row r="13" spans="2:19" s="14" customFormat="1" ht="20.100000000000001" hidden="1" customHeight="1" thickBot="1" x14ac:dyDescent="0.4">
      <c r="B13" s="218"/>
      <c r="C13" s="164"/>
      <c r="D13" s="164"/>
      <c r="E13" s="164"/>
      <c r="F13" s="219"/>
      <c r="G13" s="219"/>
      <c r="H13" s="164"/>
      <c r="I13" s="220"/>
      <c r="J13" s="164">
        <v>152</v>
      </c>
      <c r="K13" s="164">
        <v>148</v>
      </c>
      <c r="L13" s="164"/>
      <c r="M13" s="165">
        <v>149</v>
      </c>
      <c r="O13" s="192"/>
      <c r="P13" s="165"/>
      <c r="Q13" s="317"/>
      <c r="R13" s="317"/>
      <c r="S13" s="206"/>
    </row>
    <row r="14" spans="2:19" s="206" customFormat="1" x14ac:dyDescent="0.35">
      <c r="B14" s="205"/>
      <c r="C14" s="13"/>
      <c r="D14" s="13"/>
      <c r="E14" s="13"/>
      <c r="F14" s="13"/>
      <c r="G14" s="13"/>
      <c r="H14" s="13"/>
      <c r="I14" s="13"/>
      <c r="K14" s="13"/>
      <c r="L14" s="13"/>
      <c r="M14" s="208"/>
      <c r="N14" s="14"/>
      <c r="O14" s="208"/>
      <c r="P14" s="208"/>
      <c r="Q14" s="14"/>
      <c r="R14" s="14"/>
    </row>
    <row r="15" spans="2:19" s="206" customFormat="1" x14ac:dyDescent="0.35">
      <c r="B15" s="319" t="s">
        <v>119</v>
      </c>
      <c r="C15" s="13"/>
      <c r="D15" s="13"/>
      <c r="E15" s="13"/>
      <c r="F15" s="13"/>
      <c r="G15" s="13"/>
      <c r="H15" s="13"/>
      <c r="I15" s="13"/>
      <c r="K15" s="13"/>
      <c r="L15" s="13"/>
      <c r="M15" s="208"/>
      <c r="N15" s="14"/>
      <c r="O15" s="208"/>
      <c r="P15" s="208"/>
      <c r="Q15" s="14"/>
      <c r="R15" s="14"/>
    </row>
    <row r="16" spans="2:19" x14ac:dyDescent="0.35">
      <c r="B16" s="2"/>
      <c r="N16" s="14"/>
      <c r="Q16" s="317"/>
      <c r="R16" s="317"/>
      <c r="S16" s="206"/>
    </row>
    <row r="17" spans="13:19" x14ac:dyDescent="0.35">
      <c r="N17" s="14"/>
      <c r="Q17" s="317"/>
      <c r="R17" s="317"/>
      <c r="S17" s="206"/>
    </row>
    <row r="18" spans="13:19" x14ac:dyDescent="0.35">
      <c r="N18" s="14"/>
      <c r="Q18" s="317"/>
      <c r="R18" s="317"/>
      <c r="S18" s="206"/>
    </row>
    <row r="19" spans="13:19" x14ac:dyDescent="0.35">
      <c r="N19" s="14"/>
      <c r="Q19" s="317"/>
      <c r="R19" s="317"/>
      <c r="S19" s="206"/>
    </row>
    <row r="20" spans="13:19" x14ac:dyDescent="0.35">
      <c r="M20" s="178"/>
      <c r="N20" s="14"/>
      <c r="O20" s="178"/>
      <c r="P20" s="178"/>
      <c r="Q20" s="317"/>
      <c r="R20" s="317"/>
      <c r="S20" s="206"/>
    </row>
    <row r="21" spans="13:19" x14ac:dyDescent="0.35">
      <c r="N21" s="14"/>
      <c r="Q21" s="317"/>
      <c r="R21" s="317"/>
      <c r="S21" s="206"/>
    </row>
    <row r="22" spans="13:19" x14ac:dyDescent="0.35">
      <c r="N22" s="14"/>
      <c r="Q22" s="317"/>
      <c r="R22" s="317"/>
      <c r="S22" s="206"/>
    </row>
    <row r="23" spans="13:19" x14ac:dyDescent="0.35">
      <c r="N23" s="14"/>
      <c r="Q23" s="317"/>
      <c r="R23" s="317"/>
      <c r="S23" s="206"/>
    </row>
    <row r="24" spans="13:19" x14ac:dyDescent="0.35">
      <c r="N24" s="14"/>
      <c r="Q24" s="317"/>
      <c r="R24" s="317"/>
      <c r="S24" s="206"/>
    </row>
    <row r="25" spans="13:19" x14ac:dyDescent="0.35">
      <c r="N25" s="14"/>
      <c r="Q25" s="317"/>
      <c r="R25" s="317"/>
      <c r="S25" s="206"/>
    </row>
    <row r="26" spans="13:19" x14ac:dyDescent="0.35">
      <c r="N26" s="14"/>
      <c r="Q26" s="317"/>
      <c r="R26" s="317"/>
      <c r="S26" s="206"/>
    </row>
    <row r="27" spans="13:19" x14ac:dyDescent="0.35">
      <c r="N27" s="14"/>
      <c r="Q27" s="317"/>
      <c r="R27" s="317"/>
      <c r="S27" s="206"/>
    </row>
    <row r="28" spans="13:19" x14ac:dyDescent="0.35">
      <c r="N28" s="14"/>
      <c r="Q28" s="317"/>
      <c r="R28" s="317"/>
      <c r="S28" s="206"/>
    </row>
    <row r="29" spans="13:19" x14ac:dyDescent="0.35">
      <c r="N29" s="14"/>
      <c r="Q29" s="317"/>
      <c r="R29" s="317"/>
      <c r="S29" s="206"/>
    </row>
    <row r="30" spans="13:19" x14ac:dyDescent="0.35">
      <c r="S30" s="206"/>
    </row>
    <row r="31" spans="13:19" x14ac:dyDescent="0.35">
      <c r="S31" s="206"/>
    </row>
  </sheetData>
  <sheetProtection algorithmName="SHA-512" hashValue="h0o7B73Jg7dLEl14KxvsSLchbpIddgqA3fbjfltT7bMJZ5WAeXkWISTkWzQccn/KU3x3IT0xaNoYbluVX5oBMQ==" saltValue="qqe+53eeYHaSv3VJNonVOQ==" spinCount="100000" sheet="1" objects="1" scenarios="1" autoFilter="0"/>
  <mergeCells count="9">
    <mergeCell ref="E8:I8"/>
    <mergeCell ref="E9:I9"/>
    <mergeCell ref="E10:I10"/>
    <mergeCell ref="S2:S6"/>
    <mergeCell ref="J2:J6"/>
    <mergeCell ref="K2:K6"/>
    <mergeCell ref="B3:I3"/>
    <mergeCell ref="M2:M6"/>
    <mergeCell ref="O2:P4"/>
  </mergeCells>
  <conditionalFormatting sqref="E5">
    <cfRule type="cellIs" dxfId="14" priority="18" stopIfTrue="1" operator="lessThan">
      <formula>0</formula>
    </cfRule>
    <cfRule type="cellIs" dxfId="13" priority="19" operator="greaterThan">
      <formula>2000</formula>
    </cfRule>
  </conditionalFormatting>
  <conditionalFormatting sqref="E5">
    <cfRule type="expression" dxfId="12" priority="17">
      <formula>$L$6=1</formula>
    </cfRule>
  </conditionalFormatting>
  <conditionalFormatting sqref="H11:M11 H7:M7">
    <cfRule type="expression" dxfId="11" priority="104" stopIfTrue="1">
      <formula>$M$11&gt;$H$5</formula>
    </cfRule>
  </conditionalFormatting>
  <conditionalFormatting sqref="R8:R10">
    <cfRule type="expression" dxfId="10" priority="1">
      <formula>Q8=1</formula>
    </cfRule>
  </conditionalFormatting>
  <dataValidations xWindow="907" yWindow="419" count="3">
    <dataValidation type="list" allowBlank="1" showInputMessage="1" showErrorMessage="1" sqref="F5:G5" xr:uid="{00000000-0002-0000-0500-000001000000}">
      <formula1>"Ano,Ne"</formula1>
    </dataValidation>
    <dataValidation type="whole" allowBlank="1" showInputMessage="1" showErrorMessage="1" sqref="K10 K8 K9" xr:uid="{00000000-0002-0000-0500-000002000000}">
      <formula1>0</formula1>
      <formula2>1000</formula2>
    </dataValidation>
    <dataValidation type="whole" allowBlank="1" showInputMessage="1" showErrorMessage="1" sqref="E5" xr:uid="{25A85424-3C5D-4244-85D2-6A56D54A6886}">
      <formula1>0</formula1>
      <formula2>10000</formula2>
    </dataValidation>
  </dataValidations>
  <hyperlinks>
    <hyperlink ref="B1" location="'Úvodní strana'!A1" display="zpět na hlavní stranu" xr:uid="{00000000-0004-0000-0500-00000000000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5.44140625" style="3" hidden="1" customWidth="1"/>
    <col min="4" max="4" width="6.88671875" style="3" hidden="1" customWidth="1"/>
    <col min="5" max="5" width="13.33203125" style="3" customWidth="1"/>
    <col min="6" max="6" width="11.5546875" style="3" customWidth="1"/>
    <col min="7" max="7" width="11.5546875" style="3" hidden="1" customWidth="1"/>
    <col min="8" max="8" width="18.5546875" style="3" customWidth="1"/>
    <col min="9" max="9" width="4.6640625" style="3" customWidth="1"/>
    <col min="10" max="10" width="12.44140625" style="2" customWidth="1"/>
    <col min="11" max="11" width="15.33203125" style="3" customWidth="1"/>
    <col min="12" max="12" width="10.5546875" style="13" hidden="1" customWidth="1"/>
    <col min="13" max="13" width="14.6640625" style="4" customWidth="1"/>
    <col min="14" max="15" width="1.6640625" style="314" customWidth="1"/>
    <col min="16" max="16" width="130.6640625" style="2" customWidth="1"/>
    <col min="17" max="16384" width="9.109375" style="2"/>
  </cols>
  <sheetData>
    <row r="1" spans="2:16" ht="17.399999999999999" thickBot="1" x14ac:dyDescent="0.45">
      <c r="B1" s="359" t="s">
        <v>15</v>
      </c>
      <c r="C1" s="2"/>
      <c r="D1" s="2"/>
      <c r="E1" s="2"/>
      <c r="F1" s="2"/>
      <c r="G1" s="2"/>
      <c r="H1" s="2"/>
    </row>
    <row r="2" spans="2:16" ht="9.75" customHeight="1" thickBot="1" x14ac:dyDescent="0.4">
      <c r="B2" s="50"/>
      <c r="C2" s="51"/>
      <c r="D2" s="51"/>
      <c r="E2" s="51"/>
      <c r="F2" s="51"/>
      <c r="G2" s="51"/>
      <c r="H2" s="51"/>
      <c r="I2" s="51"/>
      <c r="J2" s="515" t="s">
        <v>6</v>
      </c>
      <c r="K2" s="518" t="s">
        <v>8</v>
      </c>
      <c r="L2" s="250">
        <v>250000</v>
      </c>
      <c r="M2" s="512" t="s">
        <v>7</v>
      </c>
      <c r="P2" s="502" t="s">
        <v>114</v>
      </c>
    </row>
    <row r="3" spans="2:16" ht="25.5" customHeight="1" x14ac:dyDescent="0.35">
      <c r="B3" s="507" t="s">
        <v>21</v>
      </c>
      <c r="C3" s="508"/>
      <c r="D3" s="508"/>
      <c r="E3" s="508"/>
      <c r="F3" s="508"/>
      <c r="G3" s="508"/>
      <c r="H3" s="508"/>
      <c r="I3" s="509"/>
      <c r="J3" s="516"/>
      <c r="K3" s="519"/>
      <c r="L3" s="250">
        <v>2500</v>
      </c>
      <c r="M3" s="513"/>
      <c r="P3" s="503"/>
    </row>
    <row r="4" spans="2:16" s="3" customFormat="1" ht="41.25" customHeight="1" x14ac:dyDescent="0.4">
      <c r="B4" s="71"/>
      <c r="C4" s="251"/>
      <c r="D4" s="251"/>
      <c r="E4" s="143" t="s">
        <v>109</v>
      </c>
      <c r="F4" s="114"/>
      <c r="G4" s="114"/>
      <c r="H4" s="143" t="s">
        <v>5</v>
      </c>
      <c r="I4" s="74"/>
      <c r="J4" s="516"/>
      <c r="K4" s="519"/>
      <c r="L4" s="170"/>
      <c r="M4" s="513"/>
      <c r="N4" s="315"/>
      <c r="O4" s="315"/>
      <c r="P4" s="503"/>
    </row>
    <row r="5" spans="2:16" s="5" customFormat="1" ht="28.5" customHeight="1" x14ac:dyDescent="0.4">
      <c r="B5" s="71"/>
      <c r="C5" s="251"/>
      <c r="D5" s="251"/>
      <c r="E5" s="179">
        <v>0</v>
      </c>
      <c r="F5" s="114"/>
      <c r="G5" s="114"/>
      <c r="H5" s="135">
        <f>L6</f>
        <v>0</v>
      </c>
      <c r="I5" s="73"/>
      <c r="J5" s="516"/>
      <c r="K5" s="519"/>
      <c r="L5" s="170">
        <f>IF((E5=0),IF(M12&gt;0,1,0),0)</f>
        <v>0</v>
      </c>
      <c r="M5" s="513"/>
      <c r="N5" s="316"/>
      <c r="O5" s="316"/>
      <c r="P5" s="503"/>
    </row>
    <row r="6" spans="2:16" s="1" customFormat="1" ht="18" customHeight="1" thickBot="1" x14ac:dyDescent="0.35">
      <c r="B6" s="71"/>
      <c r="C6" s="72"/>
      <c r="D6" s="72"/>
      <c r="E6" s="72"/>
      <c r="F6" s="72"/>
      <c r="G6" s="72"/>
      <c r="H6" s="72"/>
      <c r="I6" s="73"/>
      <c r="J6" s="517"/>
      <c r="K6" s="520"/>
      <c r="L6" s="170">
        <f>IF(E5&gt;0,L2+E5*L3,0)</f>
        <v>0</v>
      </c>
      <c r="M6" s="514"/>
      <c r="N6" s="317"/>
      <c r="O6" s="317"/>
      <c r="P6" s="504"/>
    </row>
    <row r="7" spans="2:16" s="1" customFormat="1" ht="19.8" thickBot="1" x14ac:dyDescent="0.35">
      <c r="B7" s="278" t="s">
        <v>31</v>
      </c>
      <c r="C7" s="279"/>
      <c r="D7" s="279"/>
      <c r="E7" s="279"/>
      <c r="F7" s="279"/>
      <c r="G7" s="279"/>
      <c r="H7" s="301" t="str">
        <f>H12</f>
        <v xml:space="preserve"> možno ještě rozdělit</v>
      </c>
      <c r="I7" s="279"/>
      <c r="J7" s="198">
        <f>J12</f>
        <v>0</v>
      </c>
      <c r="K7" s="198"/>
      <c r="L7" s="81">
        <f>L12</f>
        <v>0</v>
      </c>
      <c r="M7" s="65">
        <f>M12</f>
        <v>0</v>
      </c>
      <c r="N7" s="317"/>
      <c r="O7" s="317"/>
    </row>
    <row r="8" spans="2:16" s="1" customFormat="1" ht="45" customHeight="1" x14ac:dyDescent="0.3">
      <c r="B8" s="75" t="s">
        <v>85</v>
      </c>
      <c r="C8" s="362" t="s">
        <v>46</v>
      </c>
      <c r="D8" s="364">
        <v>149</v>
      </c>
      <c r="E8" s="505" t="s">
        <v>89</v>
      </c>
      <c r="F8" s="505"/>
      <c r="G8" s="505"/>
      <c r="H8" s="505"/>
      <c r="I8" s="506"/>
      <c r="J8" s="76">
        <v>3925</v>
      </c>
      <c r="K8" s="305">
        <v>0</v>
      </c>
      <c r="L8" s="145">
        <f>K8</f>
        <v>0</v>
      </c>
      <c r="M8" s="79">
        <f>J8*L8</f>
        <v>0</v>
      </c>
      <c r="N8" s="317">
        <f>IF(M8&gt;0,IF(LEN(P8)&lt;6,1,0),0)</f>
        <v>0</v>
      </c>
      <c r="O8" s="317"/>
      <c r="P8" s="310"/>
    </row>
    <row r="9" spans="2:16" s="1" customFormat="1" ht="45" customHeight="1" x14ac:dyDescent="0.3">
      <c r="B9" s="77" t="s">
        <v>86</v>
      </c>
      <c r="C9" s="362" t="s">
        <v>46</v>
      </c>
      <c r="D9" s="364">
        <v>149</v>
      </c>
      <c r="E9" s="510" t="s">
        <v>90</v>
      </c>
      <c r="F9" s="510"/>
      <c r="G9" s="510"/>
      <c r="H9" s="510"/>
      <c r="I9" s="511"/>
      <c r="J9" s="78">
        <v>3925</v>
      </c>
      <c r="K9" s="306">
        <v>0</v>
      </c>
      <c r="L9" s="145">
        <f>K9</f>
        <v>0</v>
      </c>
      <c r="M9" s="80">
        <f>J9*L9</f>
        <v>0</v>
      </c>
      <c r="N9" s="317">
        <f t="shared" ref="N9:N11" si="0">IF(M9&gt;0,IF(LEN(P9)&lt;6,1,0),0)</f>
        <v>0</v>
      </c>
      <c r="O9" s="317"/>
      <c r="P9" s="310"/>
    </row>
    <row r="10" spans="2:16" s="1" customFormat="1" ht="45" customHeight="1" x14ac:dyDescent="0.3">
      <c r="B10" s="77" t="s">
        <v>87</v>
      </c>
      <c r="C10" s="360" t="s">
        <v>42</v>
      </c>
      <c r="D10" s="361">
        <v>152</v>
      </c>
      <c r="E10" s="510" t="s">
        <v>116</v>
      </c>
      <c r="F10" s="510"/>
      <c r="G10" s="510"/>
      <c r="H10" s="510"/>
      <c r="I10" s="511"/>
      <c r="J10" s="78">
        <v>16000</v>
      </c>
      <c r="K10" s="306">
        <v>0</v>
      </c>
      <c r="L10" s="145">
        <f>K10</f>
        <v>0</v>
      </c>
      <c r="M10" s="80">
        <f>J10*L10</f>
        <v>0</v>
      </c>
      <c r="N10" s="317">
        <f t="shared" si="0"/>
        <v>0</v>
      </c>
      <c r="O10" s="317"/>
      <c r="P10" s="310"/>
    </row>
    <row r="11" spans="2:16" s="1" customFormat="1" ht="45" customHeight="1" thickBot="1" x14ac:dyDescent="0.35">
      <c r="B11" s="77" t="s">
        <v>88</v>
      </c>
      <c r="C11" s="360" t="s">
        <v>42</v>
      </c>
      <c r="D11" s="361">
        <v>152</v>
      </c>
      <c r="E11" s="510" t="s">
        <v>91</v>
      </c>
      <c r="F11" s="510"/>
      <c r="G11" s="510"/>
      <c r="H11" s="510"/>
      <c r="I11" s="511"/>
      <c r="J11" s="78">
        <v>1463</v>
      </c>
      <c r="K11" s="306">
        <v>0</v>
      </c>
      <c r="L11" s="145">
        <f>K11</f>
        <v>0</v>
      </c>
      <c r="M11" s="80">
        <f>J11*L11</f>
        <v>0</v>
      </c>
      <c r="N11" s="317">
        <f t="shared" si="0"/>
        <v>0</v>
      </c>
      <c r="O11" s="317"/>
      <c r="P11" s="310"/>
    </row>
    <row r="12" spans="2:16" s="1" customFormat="1" ht="19.8" thickBot="1" x14ac:dyDescent="0.4">
      <c r="B12" s="62" t="s">
        <v>31</v>
      </c>
      <c r="C12" s="63"/>
      <c r="D12" s="63"/>
      <c r="E12" s="63"/>
      <c r="F12" s="63"/>
      <c r="G12" s="63"/>
      <c r="H12" s="301" t="str">
        <f>IF($M$7&gt;$H$5,"hodnota není v limitu"," možno ještě rozdělit")</f>
        <v xml:space="preserve"> možno ještě rozdělit</v>
      </c>
      <c r="I12" s="63"/>
      <c r="J12" s="198">
        <f>IF($M$7&gt;$H$5," ",L12 )</f>
        <v>0</v>
      </c>
      <c r="K12" s="198"/>
      <c r="L12" s="64">
        <f>H5-M12</f>
        <v>0</v>
      </c>
      <c r="M12" s="65">
        <f>SUM(M8:M11)</f>
        <v>0</v>
      </c>
      <c r="N12" s="317"/>
      <c r="O12" s="317"/>
      <c r="P12" s="206"/>
    </row>
    <row r="13" spans="2:16" s="14" customFormat="1" ht="21.6" hidden="1" customHeight="1" x14ac:dyDescent="0.35">
      <c r="B13" s="252">
        <f>H13+E13</f>
        <v>0</v>
      </c>
      <c r="C13" s="210"/>
      <c r="D13" s="210"/>
      <c r="E13" s="210">
        <f>M8+M9</f>
        <v>0</v>
      </c>
      <c r="F13" s="210"/>
      <c r="G13" s="210"/>
      <c r="H13" s="210">
        <f>M10+M11</f>
        <v>0</v>
      </c>
      <c r="I13" s="211"/>
      <c r="J13" s="290">
        <f>M10+M11</f>
        <v>0</v>
      </c>
      <c r="K13" s="211"/>
      <c r="L13" s="160"/>
      <c r="M13" s="293">
        <f>M8+M9</f>
        <v>0</v>
      </c>
      <c r="N13" s="317"/>
      <c r="O13" s="317"/>
      <c r="P13" s="206"/>
    </row>
    <row r="14" spans="2:16" s="14" customFormat="1" ht="25.5" hidden="1" customHeight="1" thickBot="1" x14ac:dyDescent="0.4">
      <c r="B14" s="212"/>
      <c r="C14" s="161"/>
      <c r="D14" s="161"/>
      <c r="E14" s="161"/>
      <c r="F14" s="213"/>
      <c r="G14" s="213"/>
      <c r="H14" s="161"/>
      <c r="I14" s="214"/>
      <c r="J14" s="161">
        <v>152</v>
      </c>
      <c r="K14" s="161">
        <v>148</v>
      </c>
      <c r="L14" s="161"/>
      <c r="M14" s="162">
        <v>149</v>
      </c>
      <c r="N14" s="317"/>
      <c r="O14" s="317"/>
      <c r="P14" s="206"/>
    </row>
    <row r="15" spans="2:16" s="206" customFormat="1" x14ac:dyDescent="0.35">
      <c r="B15" s="205"/>
      <c r="C15" s="13"/>
      <c r="D15" s="13"/>
      <c r="E15" s="13"/>
      <c r="F15" s="13"/>
      <c r="G15" s="13"/>
      <c r="H15" s="13"/>
      <c r="I15" s="13"/>
      <c r="K15" s="13"/>
      <c r="L15" s="13"/>
      <c r="M15" s="208"/>
      <c r="N15" s="317"/>
      <c r="O15" s="317"/>
    </row>
    <row r="16" spans="2:16" s="206" customFormat="1" x14ac:dyDescent="0.35">
      <c r="B16" s="205"/>
      <c r="C16" s="13"/>
      <c r="D16" s="13"/>
      <c r="E16" s="13"/>
      <c r="F16" s="13"/>
      <c r="G16" s="13"/>
      <c r="H16" s="13"/>
      <c r="I16" s="13"/>
      <c r="K16" s="13"/>
      <c r="L16" s="13"/>
      <c r="M16" s="208"/>
      <c r="N16" s="317"/>
      <c r="O16" s="317"/>
    </row>
    <row r="17" spans="2:16" s="206" customFormat="1" x14ac:dyDescent="0.35">
      <c r="B17" s="205"/>
      <c r="C17" s="13"/>
      <c r="D17" s="13"/>
      <c r="E17" s="13"/>
      <c r="F17" s="13"/>
      <c r="G17" s="13"/>
      <c r="H17" s="13"/>
      <c r="I17" s="13"/>
      <c r="K17" s="13"/>
      <c r="L17" s="13"/>
      <c r="M17" s="208"/>
      <c r="N17" s="317"/>
      <c r="O17" s="317"/>
    </row>
    <row r="18" spans="2:16" s="206" customFormat="1" x14ac:dyDescent="0.35">
      <c r="B18" s="205"/>
      <c r="C18" s="13"/>
      <c r="D18" s="13"/>
      <c r="E18" s="13"/>
      <c r="F18" s="13"/>
      <c r="G18" s="13"/>
      <c r="H18" s="13"/>
      <c r="I18" s="13"/>
      <c r="K18" s="13"/>
      <c r="L18" s="13"/>
      <c r="M18" s="208"/>
      <c r="N18" s="317"/>
      <c r="O18" s="317"/>
    </row>
    <row r="19" spans="2:16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317"/>
      <c r="O19" s="317"/>
    </row>
    <row r="20" spans="2:16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8"/>
      <c r="N20" s="317"/>
      <c r="O20" s="317"/>
    </row>
    <row r="21" spans="2:16" x14ac:dyDescent="0.35">
      <c r="N21" s="317"/>
      <c r="O21" s="317"/>
      <c r="P21" s="206"/>
    </row>
    <row r="22" spans="2:16" x14ac:dyDescent="0.35">
      <c r="N22" s="317"/>
      <c r="O22" s="317"/>
      <c r="P22" s="206"/>
    </row>
    <row r="23" spans="2:16" x14ac:dyDescent="0.35">
      <c r="N23" s="317"/>
      <c r="O23" s="317"/>
      <c r="P23" s="206"/>
    </row>
    <row r="24" spans="2:16" x14ac:dyDescent="0.35">
      <c r="N24" s="317"/>
      <c r="O24" s="317"/>
      <c r="P24" s="206"/>
    </row>
    <row r="25" spans="2:16" x14ac:dyDescent="0.35">
      <c r="N25" s="317"/>
      <c r="O25" s="317"/>
      <c r="P25" s="206"/>
    </row>
    <row r="26" spans="2:16" x14ac:dyDescent="0.35">
      <c r="N26" s="317"/>
      <c r="O26" s="317"/>
      <c r="P26" s="206"/>
    </row>
    <row r="27" spans="2:16" x14ac:dyDescent="0.35">
      <c r="N27" s="317"/>
      <c r="O27" s="317"/>
      <c r="P27" s="206"/>
    </row>
    <row r="28" spans="2:16" x14ac:dyDescent="0.35">
      <c r="N28" s="317"/>
      <c r="O28" s="317"/>
      <c r="P28" s="206"/>
    </row>
    <row r="29" spans="2:16" x14ac:dyDescent="0.35">
      <c r="P29" s="206"/>
    </row>
    <row r="30" spans="2:16" x14ac:dyDescent="0.35">
      <c r="P30" s="206"/>
    </row>
  </sheetData>
  <sheetProtection algorithmName="SHA-512" hashValue="OdBouHkH5/FO8FD4MZnddOZB/6ukJG9OeahtDFFiP2AKz1x0i61qrFgtOwoNjk9V52okmzmuEiWsjeMH+Iriog==" saltValue="mWAiGhnw89FiwSk73Xs5aA==" spinCount="100000" sheet="1" objects="1" scenarios="1" autoFilter="0"/>
  <mergeCells count="9">
    <mergeCell ref="P2:P6"/>
    <mergeCell ref="E8:I8"/>
    <mergeCell ref="B3:I3"/>
    <mergeCell ref="E11:I11"/>
    <mergeCell ref="M2:M6"/>
    <mergeCell ref="J2:J6"/>
    <mergeCell ref="K2:K6"/>
    <mergeCell ref="E9:I9"/>
    <mergeCell ref="E10:I10"/>
  </mergeCells>
  <conditionalFormatting sqref="E5">
    <cfRule type="cellIs" dxfId="9" priority="10" stopIfTrue="1" operator="lessThan">
      <formula>0</formula>
    </cfRule>
    <cfRule type="cellIs" dxfId="8" priority="11" operator="greaterThan">
      <formula>8000</formula>
    </cfRule>
  </conditionalFormatting>
  <conditionalFormatting sqref="E5">
    <cfRule type="expression" dxfId="7" priority="9">
      <formula>$L$6=1</formula>
    </cfRule>
  </conditionalFormatting>
  <conditionalFormatting sqref="H12:M12 H7:M7">
    <cfRule type="expression" dxfId="6" priority="107" stopIfTrue="1">
      <formula>$M$12&gt;$H$5</formula>
    </cfRule>
  </conditionalFormatting>
  <conditionalFormatting sqref="O8:O11">
    <cfRule type="expression" dxfId="5" priority="1">
      <formula>N8=1</formula>
    </cfRule>
  </conditionalFormatting>
  <dataValidations count="2">
    <dataValidation type="whole" allowBlank="1" showInputMessage="1" showErrorMessage="1" sqref="K8 K11 K10 K9" xr:uid="{00000000-0002-0000-0600-000001000000}">
      <formula1>0</formula1>
      <formula2>1000</formula2>
    </dataValidation>
    <dataValidation type="whole" allowBlank="1" showInputMessage="1" showErrorMessage="1" sqref="E5" xr:uid="{65B59AD1-DB2A-4FEC-8B77-DCC917B0C189}">
      <formula1>0</formula1>
      <formula2>10000</formula2>
    </dataValidation>
  </dataValidations>
  <hyperlinks>
    <hyperlink ref="B1" location="'Úvodní strana'!A1" display="zpět na hlavní stranu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0"/>
  <sheetViews>
    <sheetView workbookViewId="0">
      <selection activeCell="E5" sqref="E5"/>
    </sheetView>
  </sheetViews>
  <sheetFormatPr defaultColWidth="9.109375" defaultRowHeight="15" x14ac:dyDescent="0.35"/>
  <cols>
    <col min="1" max="1" width="1.6640625" style="2" customWidth="1"/>
    <col min="2" max="2" width="7.33203125" style="6" customWidth="1"/>
    <col min="3" max="3" width="9.109375" style="3" hidden="1" customWidth="1"/>
    <col min="4" max="4" width="7.44140625" style="3" hidden="1" customWidth="1"/>
    <col min="5" max="5" width="14.33203125" style="3" customWidth="1"/>
    <col min="6" max="6" width="11.5546875" style="3" customWidth="1"/>
    <col min="7" max="7" width="11.5546875" style="3" hidden="1" customWidth="1"/>
    <col min="8" max="8" width="18.88671875" style="3" customWidth="1"/>
    <col min="9" max="9" width="4.6640625" style="3" customWidth="1"/>
    <col min="10" max="10" width="12.109375" style="2" customWidth="1"/>
    <col min="11" max="11" width="15.33203125" style="3" customWidth="1"/>
    <col min="12" max="12" width="8.5546875" style="13" hidden="1" customWidth="1"/>
    <col min="13" max="13" width="14.6640625" style="4" customWidth="1"/>
    <col min="14" max="14" width="1.6640625" style="314" customWidth="1"/>
    <col min="15" max="15" width="1.6640625" style="206" customWidth="1"/>
    <col min="16" max="16" width="130.6640625" style="2" customWidth="1"/>
    <col min="17" max="16384" width="9.109375" style="2"/>
  </cols>
  <sheetData>
    <row r="1" spans="2:16" ht="17.399999999999999" thickBot="1" x14ac:dyDescent="0.45">
      <c r="B1" s="359" t="s">
        <v>15</v>
      </c>
      <c r="C1" s="359"/>
      <c r="D1" s="359"/>
      <c r="E1" s="359"/>
      <c r="F1" s="2"/>
      <c r="G1" s="2"/>
      <c r="H1" s="2"/>
    </row>
    <row r="2" spans="2:16" ht="9.75" customHeight="1" x14ac:dyDescent="0.35">
      <c r="B2" s="7"/>
      <c r="C2" s="9"/>
      <c r="D2" s="9"/>
      <c r="E2" s="9"/>
      <c r="F2" s="9"/>
      <c r="G2" s="9"/>
      <c r="H2" s="9"/>
      <c r="I2" s="9"/>
      <c r="J2" s="528" t="s">
        <v>6</v>
      </c>
      <c r="K2" s="531" t="s">
        <v>8</v>
      </c>
      <c r="L2" s="263">
        <v>250000</v>
      </c>
      <c r="M2" s="537" t="s">
        <v>7</v>
      </c>
      <c r="P2" s="521" t="s">
        <v>106</v>
      </c>
    </row>
    <row r="3" spans="2:16" s="169" customFormat="1" ht="25.5" customHeight="1" x14ac:dyDescent="0.35">
      <c r="B3" s="534" t="s">
        <v>22</v>
      </c>
      <c r="C3" s="535"/>
      <c r="D3" s="535"/>
      <c r="E3" s="535"/>
      <c r="F3" s="535"/>
      <c r="G3" s="535"/>
      <c r="H3" s="535"/>
      <c r="I3" s="536"/>
      <c r="J3" s="529"/>
      <c r="K3" s="532"/>
      <c r="L3" s="264">
        <v>2500</v>
      </c>
      <c r="M3" s="538"/>
      <c r="N3" s="314"/>
      <c r="O3" s="206"/>
      <c r="P3" s="522"/>
    </row>
    <row r="4" spans="2:16" s="3" customFormat="1" ht="41.25" customHeight="1" x14ac:dyDescent="0.4">
      <c r="B4" s="8"/>
      <c r="C4" s="247"/>
      <c r="D4" s="247"/>
      <c r="E4" s="144" t="s">
        <v>125</v>
      </c>
      <c r="F4" s="115"/>
      <c r="G4" s="115"/>
      <c r="H4" s="144" t="s">
        <v>5</v>
      </c>
      <c r="I4" s="10"/>
      <c r="J4" s="529"/>
      <c r="K4" s="532"/>
      <c r="L4" s="248"/>
      <c r="M4" s="538"/>
      <c r="N4" s="315"/>
      <c r="O4" s="13"/>
      <c r="P4" s="522"/>
    </row>
    <row r="5" spans="2:16" s="5" customFormat="1" ht="28.5" customHeight="1" x14ac:dyDescent="0.4">
      <c r="B5" s="8"/>
      <c r="C5" s="247"/>
      <c r="D5" s="247"/>
      <c r="E5" s="179">
        <v>0</v>
      </c>
      <c r="F5" s="115"/>
      <c r="G5" s="115"/>
      <c r="H5" s="136">
        <f>L6</f>
        <v>0</v>
      </c>
      <c r="I5" s="11"/>
      <c r="J5" s="529"/>
      <c r="K5" s="532"/>
      <c r="L5" s="55">
        <f>IF((E5=0),IF(M12&gt;0,1,0),0)</f>
        <v>0</v>
      </c>
      <c r="M5" s="538"/>
      <c r="N5" s="316"/>
      <c r="O5" s="209"/>
      <c r="P5" s="522"/>
    </row>
    <row r="6" spans="2:16" s="1" customFormat="1" ht="18" customHeight="1" thickBot="1" x14ac:dyDescent="0.35">
      <c r="B6" s="8"/>
      <c r="C6" s="12"/>
      <c r="D6" s="12"/>
      <c r="E6" s="12"/>
      <c r="F6" s="12"/>
      <c r="G6" s="12"/>
      <c r="H6" s="12"/>
      <c r="I6" s="11"/>
      <c r="J6" s="530"/>
      <c r="K6" s="533"/>
      <c r="L6" s="170">
        <f>IF(E5&gt;0,L2+E5*L3,0)</f>
        <v>0</v>
      </c>
      <c r="M6" s="539"/>
      <c r="N6" s="317"/>
      <c r="O6" s="14"/>
      <c r="P6" s="523"/>
    </row>
    <row r="7" spans="2:16" s="1" customFormat="1" ht="19.8" thickBot="1" x14ac:dyDescent="0.35">
      <c r="B7" s="280" t="s">
        <v>32</v>
      </c>
      <c r="C7" s="281"/>
      <c r="D7" s="281"/>
      <c r="E7" s="281"/>
      <c r="F7" s="281"/>
      <c r="G7" s="281"/>
      <c r="H7" s="302" t="str">
        <f>H12</f>
        <v xml:space="preserve"> možno ještě rozdělit</v>
      </c>
      <c r="I7" s="281"/>
      <c r="J7" s="199">
        <f>J12</f>
        <v>0</v>
      </c>
      <c r="K7" s="199"/>
      <c r="L7" s="70">
        <f>L12</f>
        <v>0</v>
      </c>
      <c r="M7" s="69">
        <f>M12</f>
        <v>0</v>
      </c>
      <c r="N7" s="317"/>
      <c r="O7" s="14"/>
    </row>
    <row r="8" spans="2:16" s="1" customFormat="1" ht="45" customHeight="1" x14ac:dyDescent="0.3">
      <c r="B8" s="58" t="s">
        <v>92</v>
      </c>
      <c r="C8" s="362" t="s">
        <v>46</v>
      </c>
      <c r="D8" s="364">
        <v>149</v>
      </c>
      <c r="E8" s="524" t="s">
        <v>96</v>
      </c>
      <c r="F8" s="524"/>
      <c r="G8" s="524"/>
      <c r="H8" s="524"/>
      <c r="I8" s="525"/>
      <c r="J8" s="59">
        <v>3925</v>
      </c>
      <c r="K8" s="305">
        <v>0</v>
      </c>
      <c r="L8" s="146">
        <f>K8</f>
        <v>0</v>
      </c>
      <c r="M8" s="56">
        <f>J8*L8</f>
        <v>0</v>
      </c>
      <c r="N8" s="317">
        <f t="shared" ref="N8:N11" si="0">IF(M8&gt;0,IF(LEN(P8)&lt;6,1,0),0)</f>
        <v>0</v>
      </c>
      <c r="O8" s="14"/>
      <c r="P8" s="310"/>
    </row>
    <row r="9" spans="2:16" s="1" customFormat="1" ht="45" customHeight="1" x14ac:dyDescent="0.3">
      <c r="B9" s="60" t="s">
        <v>93</v>
      </c>
      <c r="C9" s="362" t="s">
        <v>46</v>
      </c>
      <c r="D9" s="364">
        <v>149</v>
      </c>
      <c r="E9" s="526" t="s">
        <v>97</v>
      </c>
      <c r="F9" s="526"/>
      <c r="G9" s="526"/>
      <c r="H9" s="526"/>
      <c r="I9" s="527"/>
      <c r="J9" s="61">
        <v>3925</v>
      </c>
      <c r="K9" s="306">
        <v>0</v>
      </c>
      <c r="L9" s="146">
        <f>K9</f>
        <v>0</v>
      </c>
      <c r="M9" s="57">
        <f>J9*L9</f>
        <v>0</v>
      </c>
      <c r="N9" s="317">
        <f t="shared" si="0"/>
        <v>0</v>
      </c>
      <c r="O9" s="14"/>
      <c r="P9" s="310"/>
    </row>
    <row r="10" spans="2:16" s="1" customFormat="1" ht="45" customHeight="1" x14ac:dyDescent="0.3">
      <c r="B10" s="60" t="s">
        <v>94</v>
      </c>
      <c r="C10" s="360" t="s">
        <v>42</v>
      </c>
      <c r="D10" s="361">
        <v>152</v>
      </c>
      <c r="E10" s="526" t="s">
        <v>110</v>
      </c>
      <c r="F10" s="526"/>
      <c r="G10" s="526"/>
      <c r="H10" s="526"/>
      <c r="I10" s="527"/>
      <c r="J10" s="61">
        <v>32000</v>
      </c>
      <c r="K10" s="306">
        <v>0</v>
      </c>
      <c r="L10" s="146">
        <f>K10</f>
        <v>0</v>
      </c>
      <c r="M10" s="57">
        <f>J10*L10</f>
        <v>0</v>
      </c>
      <c r="N10" s="317">
        <f t="shared" si="0"/>
        <v>0</v>
      </c>
      <c r="O10" s="14"/>
      <c r="P10" s="310"/>
    </row>
    <row r="11" spans="2:16" s="1" customFormat="1" ht="45" customHeight="1" thickBot="1" x14ac:dyDescent="0.35">
      <c r="B11" s="60" t="s">
        <v>95</v>
      </c>
      <c r="C11" s="360" t="s">
        <v>42</v>
      </c>
      <c r="D11" s="361">
        <v>152</v>
      </c>
      <c r="E11" s="526" t="s">
        <v>98</v>
      </c>
      <c r="F11" s="526"/>
      <c r="G11" s="526"/>
      <c r="H11" s="526"/>
      <c r="I11" s="527"/>
      <c r="J11" s="61">
        <v>1463</v>
      </c>
      <c r="K11" s="306">
        <v>0</v>
      </c>
      <c r="L11" s="146">
        <f>K11</f>
        <v>0</v>
      </c>
      <c r="M11" s="57">
        <f>J11*L11</f>
        <v>0</v>
      </c>
      <c r="N11" s="317">
        <f t="shared" si="0"/>
        <v>0</v>
      </c>
      <c r="O11" s="14"/>
      <c r="P11" s="310"/>
    </row>
    <row r="12" spans="2:16" s="1" customFormat="1" ht="19.8" thickBot="1" x14ac:dyDescent="0.4">
      <c r="B12" s="66" t="s">
        <v>32</v>
      </c>
      <c r="C12" s="67"/>
      <c r="D12" s="67"/>
      <c r="E12" s="67"/>
      <c r="F12" s="67"/>
      <c r="G12" s="67"/>
      <c r="H12" s="302" t="str">
        <f>IF($M$7&gt;$H$5,"hodnota není v limitu"," možno ještě rozdělit")</f>
        <v xml:space="preserve"> možno ještě rozdělit</v>
      </c>
      <c r="I12" s="67"/>
      <c r="J12" s="199">
        <f>IF($M$7&gt;$H$5," ",L12 )</f>
        <v>0</v>
      </c>
      <c r="K12" s="199"/>
      <c r="L12" s="68">
        <f>H5-M12</f>
        <v>0</v>
      </c>
      <c r="M12" s="69">
        <f>SUM(M8:M11)</f>
        <v>0</v>
      </c>
      <c r="N12" s="317"/>
      <c r="O12" s="14"/>
      <c r="P12" s="206"/>
    </row>
    <row r="13" spans="2:16" s="1" customFormat="1" ht="29.4" hidden="1" customHeight="1" x14ac:dyDescent="0.35">
      <c r="B13" s="249">
        <f>H13+E13</f>
        <v>0</v>
      </c>
      <c r="C13" s="200"/>
      <c r="D13" s="200"/>
      <c r="E13" s="200">
        <f>M8+M9</f>
        <v>0</v>
      </c>
      <c r="F13" s="200"/>
      <c r="G13" s="200"/>
      <c r="H13" s="200">
        <f>M10+M11</f>
        <v>0</v>
      </c>
      <c r="I13" s="200"/>
      <c r="J13" s="291">
        <f>M10+M11</f>
        <v>0</v>
      </c>
      <c r="K13" s="201"/>
      <c r="L13" s="151"/>
      <c r="M13" s="292">
        <f>M8+M9</f>
        <v>0</v>
      </c>
      <c r="N13" s="317"/>
      <c r="O13" s="14"/>
      <c r="P13" s="206"/>
    </row>
    <row r="14" spans="2:16" s="1" customFormat="1" ht="21.6" hidden="1" customHeight="1" thickBot="1" x14ac:dyDescent="0.4">
      <c r="B14" s="202"/>
      <c r="C14" s="152"/>
      <c r="D14" s="152"/>
      <c r="E14" s="152"/>
      <c r="F14" s="203"/>
      <c r="G14" s="203"/>
      <c r="H14" s="152"/>
      <c r="I14" s="204"/>
      <c r="J14" s="152">
        <v>152</v>
      </c>
      <c r="K14" s="152">
        <v>148</v>
      </c>
      <c r="L14" s="152"/>
      <c r="M14" s="153">
        <v>149</v>
      </c>
      <c r="N14" s="317"/>
      <c r="O14" s="14"/>
      <c r="P14" s="206"/>
    </row>
    <row r="15" spans="2:16" s="206" customFormat="1" x14ac:dyDescent="0.35">
      <c r="B15" s="205"/>
      <c r="C15" s="13"/>
      <c r="D15" s="13"/>
      <c r="E15" s="13"/>
      <c r="F15" s="13"/>
      <c r="G15" s="13"/>
      <c r="H15" s="13"/>
      <c r="I15" s="13"/>
      <c r="L15" s="13"/>
      <c r="M15" s="207"/>
      <c r="N15" s="317"/>
      <c r="O15" s="14"/>
    </row>
    <row r="16" spans="2:16" s="206" customFormat="1" x14ac:dyDescent="0.35">
      <c r="B16" s="205"/>
      <c r="C16" s="13"/>
      <c r="D16" s="13"/>
      <c r="E16" s="13"/>
      <c r="F16" s="13"/>
      <c r="G16" s="13"/>
      <c r="H16" s="13"/>
      <c r="I16" s="13"/>
      <c r="K16" s="13"/>
      <c r="L16" s="13"/>
      <c r="M16" s="208"/>
      <c r="N16" s="317"/>
      <c r="O16" s="14"/>
    </row>
    <row r="17" spans="2:16" s="206" customFormat="1" x14ac:dyDescent="0.35">
      <c r="B17" s="205"/>
      <c r="C17" s="13"/>
      <c r="D17" s="13"/>
      <c r="E17" s="13"/>
      <c r="F17" s="13"/>
      <c r="G17" s="13"/>
      <c r="H17" s="13"/>
      <c r="I17" s="13"/>
      <c r="K17" s="13"/>
      <c r="L17" s="13"/>
      <c r="M17" s="208"/>
      <c r="N17" s="317"/>
      <c r="O17" s="14"/>
    </row>
    <row r="18" spans="2:16" s="206" customFormat="1" x14ac:dyDescent="0.35">
      <c r="B18" s="205"/>
      <c r="C18" s="13"/>
      <c r="D18" s="13"/>
      <c r="E18" s="13"/>
      <c r="F18" s="13"/>
      <c r="G18" s="13"/>
      <c r="H18" s="13"/>
      <c r="I18" s="13"/>
      <c r="K18" s="13"/>
      <c r="L18" s="13"/>
      <c r="M18" s="208"/>
      <c r="N18" s="317"/>
      <c r="O18" s="14"/>
    </row>
    <row r="19" spans="2:16" s="206" customFormat="1" x14ac:dyDescent="0.35">
      <c r="B19" s="205"/>
      <c r="C19" s="13"/>
      <c r="D19" s="13"/>
      <c r="E19" s="13"/>
      <c r="F19" s="13"/>
      <c r="G19" s="13"/>
      <c r="H19" s="13"/>
      <c r="I19" s="13"/>
      <c r="K19" s="13"/>
      <c r="L19" s="13"/>
      <c r="M19" s="208"/>
      <c r="N19" s="317"/>
      <c r="O19" s="14"/>
    </row>
    <row r="20" spans="2:16" s="206" customFormat="1" x14ac:dyDescent="0.35">
      <c r="B20" s="205"/>
      <c r="C20" s="13"/>
      <c r="D20" s="13"/>
      <c r="E20" s="13"/>
      <c r="F20" s="13"/>
      <c r="G20" s="13"/>
      <c r="H20" s="13"/>
      <c r="I20" s="13"/>
      <c r="K20" s="13"/>
      <c r="L20" s="13"/>
      <c r="M20" s="208"/>
      <c r="N20" s="317"/>
      <c r="O20" s="14"/>
    </row>
    <row r="21" spans="2:16" s="206" customFormat="1" x14ac:dyDescent="0.35">
      <c r="B21" s="205"/>
      <c r="C21" s="13"/>
      <c r="D21" s="13"/>
      <c r="E21" s="13"/>
      <c r="F21" s="13"/>
      <c r="G21" s="13"/>
      <c r="H21" s="13"/>
      <c r="I21" s="13"/>
      <c r="K21" s="13"/>
      <c r="L21" s="13"/>
      <c r="M21" s="208"/>
      <c r="N21" s="317"/>
      <c r="O21" s="14"/>
    </row>
    <row r="22" spans="2:16" x14ac:dyDescent="0.35">
      <c r="N22" s="317"/>
      <c r="O22" s="14"/>
      <c r="P22" s="206"/>
    </row>
    <row r="23" spans="2:16" x14ac:dyDescent="0.35">
      <c r="N23" s="317"/>
      <c r="O23" s="14"/>
      <c r="P23" s="206"/>
    </row>
    <row r="24" spans="2:16" x14ac:dyDescent="0.35">
      <c r="N24" s="317"/>
      <c r="O24" s="14"/>
      <c r="P24" s="206"/>
    </row>
    <row r="25" spans="2:16" x14ac:dyDescent="0.35">
      <c r="N25" s="317"/>
      <c r="O25" s="14"/>
      <c r="P25" s="206"/>
    </row>
    <row r="26" spans="2:16" x14ac:dyDescent="0.35">
      <c r="N26" s="317"/>
      <c r="O26" s="14"/>
      <c r="P26" s="206"/>
    </row>
    <row r="27" spans="2:16" x14ac:dyDescent="0.35">
      <c r="N27" s="317"/>
      <c r="O27" s="14"/>
      <c r="P27" s="206"/>
    </row>
    <row r="28" spans="2:16" x14ac:dyDescent="0.35">
      <c r="N28" s="317"/>
      <c r="O28" s="14"/>
      <c r="P28" s="206"/>
    </row>
    <row r="29" spans="2:16" x14ac:dyDescent="0.35">
      <c r="P29" s="206"/>
    </row>
    <row r="30" spans="2:16" x14ac:dyDescent="0.35">
      <c r="P30" s="206"/>
    </row>
  </sheetData>
  <sheetProtection algorithmName="SHA-512" hashValue="JBt4vNeaE6lNr4Kj9tY0is2w+D0o00tY9hPKB+DqrpSC64eAm8QpUSjV1KBvSSz0CdUoNDCz9tlu5EOlWPYL9g==" saltValue="9HQ2vearbABIGwFzPx0tRA==" spinCount="100000" sheet="1" objects="1" scenarios="1" autoFilter="0"/>
  <mergeCells count="9">
    <mergeCell ref="P2:P6"/>
    <mergeCell ref="E8:I8"/>
    <mergeCell ref="E9:I9"/>
    <mergeCell ref="E10:I10"/>
    <mergeCell ref="E11:I11"/>
    <mergeCell ref="J2:J6"/>
    <mergeCell ref="K2:K6"/>
    <mergeCell ref="B3:I3"/>
    <mergeCell ref="M2:M6"/>
  </mergeCells>
  <conditionalFormatting sqref="E5">
    <cfRule type="cellIs" dxfId="4" priority="6" stopIfTrue="1" operator="lessThan">
      <formula>0</formula>
    </cfRule>
    <cfRule type="cellIs" dxfId="3" priority="7" operator="greaterThan">
      <formula>2000</formula>
    </cfRule>
  </conditionalFormatting>
  <conditionalFormatting sqref="E5">
    <cfRule type="expression" dxfId="2" priority="5">
      <formula>$L$6=1</formula>
    </cfRule>
  </conditionalFormatting>
  <conditionalFormatting sqref="H12:M12 H7:M7">
    <cfRule type="expression" dxfId="1" priority="110" stopIfTrue="1">
      <formula>$M$12&gt;$H$5</formula>
    </cfRule>
  </conditionalFormatting>
  <conditionalFormatting sqref="O8:O11">
    <cfRule type="expression" dxfId="0" priority="1">
      <formula>N8=1</formula>
    </cfRule>
  </conditionalFormatting>
  <dataValidations count="1">
    <dataValidation type="whole" allowBlank="1" showInputMessage="1" showErrorMessage="1" sqref="K8 K11 K10 K9" xr:uid="{00000000-0002-0000-0700-000000000000}">
      <formula1>0</formula1>
      <formula2>1000</formula2>
    </dataValidation>
  </dataValidations>
  <hyperlinks>
    <hyperlink ref="B1:E1" location="'Úvodní strana'!A1" display="zpět na hlavní stranu" xr:uid="{00000000-0004-0000-0700-000000000000}"/>
  </hyperlinks>
  <pageMargins left="0.31496062992125984" right="0.31496062992125984" top="0.39370078740157483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workbookViewId="0">
      <selection activeCell="F40" sqref="F40"/>
    </sheetView>
  </sheetViews>
  <sheetFormatPr defaultRowHeight="14.4" x14ac:dyDescent="0.3"/>
  <cols>
    <col min="1" max="1" width="6.88671875" customWidth="1"/>
  </cols>
  <sheetData>
    <row r="1" spans="1:8" x14ac:dyDescent="0.3">
      <c r="A1">
        <v>0</v>
      </c>
      <c r="B1">
        <v>0</v>
      </c>
    </row>
    <row r="2" spans="1:8" x14ac:dyDescent="0.3">
      <c r="A2">
        <v>0.1</v>
      </c>
      <c r="B2">
        <v>1</v>
      </c>
    </row>
    <row r="3" spans="1:8" x14ac:dyDescent="0.3">
      <c r="A3">
        <v>0.2</v>
      </c>
      <c r="B3">
        <v>2</v>
      </c>
    </row>
    <row r="4" spans="1:8" x14ac:dyDescent="0.3">
      <c r="A4">
        <v>0.3</v>
      </c>
      <c r="B4">
        <v>3</v>
      </c>
    </row>
    <row r="5" spans="1:8" x14ac:dyDescent="0.3">
      <c r="A5">
        <v>0.4</v>
      </c>
      <c r="B5">
        <v>4</v>
      </c>
    </row>
    <row r="6" spans="1:8" x14ac:dyDescent="0.3">
      <c r="A6">
        <v>0.5</v>
      </c>
      <c r="B6">
        <v>5</v>
      </c>
    </row>
    <row r="7" spans="1:8" x14ac:dyDescent="0.3">
      <c r="A7">
        <v>0.6</v>
      </c>
      <c r="B7">
        <v>6</v>
      </c>
      <c r="H7" s="113"/>
    </row>
    <row r="8" spans="1:8" x14ac:dyDescent="0.3">
      <c r="A8">
        <v>0.7</v>
      </c>
      <c r="B8">
        <v>7</v>
      </c>
      <c r="H8" s="113"/>
    </row>
    <row r="9" spans="1:8" x14ac:dyDescent="0.3">
      <c r="A9">
        <v>0.8</v>
      </c>
      <c r="B9">
        <v>8</v>
      </c>
      <c r="H9" s="113"/>
    </row>
    <row r="10" spans="1:8" x14ac:dyDescent="0.3">
      <c r="A10">
        <v>0.9</v>
      </c>
      <c r="B10">
        <v>9</v>
      </c>
      <c r="H10" s="113"/>
    </row>
    <row r="11" spans="1:8" x14ac:dyDescent="0.3">
      <c r="A11">
        <v>1</v>
      </c>
      <c r="B11">
        <v>10</v>
      </c>
      <c r="H11" s="113"/>
    </row>
    <row r="12" spans="1:8" x14ac:dyDescent="0.3">
      <c r="A12">
        <v>1.1000000000000001</v>
      </c>
      <c r="B12">
        <v>11</v>
      </c>
    </row>
    <row r="13" spans="1:8" x14ac:dyDescent="0.3">
      <c r="A13">
        <v>1.2</v>
      </c>
      <c r="B13">
        <v>12</v>
      </c>
    </row>
    <row r="14" spans="1:8" x14ac:dyDescent="0.3">
      <c r="A14">
        <v>1.3</v>
      </c>
      <c r="B14">
        <v>13</v>
      </c>
    </row>
    <row r="15" spans="1:8" x14ac:dyDescent="0.3">
      <c r="A15">
        <v>1.4</v>
      </c>
      <c r="B15">
        <v>14</v>
      </c>
    </row>
    <row r="16" spans="1:8" x14ac:dyDescent="0.3">
      <c r="A16">
        <v>1.5</v>
      </c>
      <c r="B16">
        <v>15</v>
      </c>
    </row>
    <row r="17" spans="1:2" x14ac:dyDescent="0.3">
      <c r="A17">
        <v>1.6</v>
      </c>
      <c r="B17">
        <v>16</v>
      </c>
    </row>
    <row r="18" spans="1:2" x14ac:dyDescent="0.3">
      <c r="A18">
        <v>1.7</v>
      </c>
      <c r="B18">
        <v>17</v>
      </c>
    </row>
    <row r="19" spans="1:2" x14ac:dyDescent="0.3">
      <c r="A19">
        <v>1.8</v>
      </c>
      <c r="B19">
        <v>18</v>
      </c>
    </row>
    <row r="20" spans="1:2" x14ac:dyDescent="0.3">
      <c r="A20">
        <v>1.9</v>
      </c>
      <c r="B20">
        <v>19</v>
      </c>
    </row>
    <row r="21" spans="1:2" x14ac:dyDescent="0.3">
      <c r="A21">
        <v>2</v>
      </c>
      <c r="B21">
        <v>20</v>
      </c>
    </row>
    <row r="22" spans="1:2" x14ac:dyDescent="0.3">
      <c r="A22">
        <v>2.1</v>
      </c>
      <c r="B22">
        <v>21</v>
      </c>
    </row>
    <row r="23" spans="1:2" x14ac:dyDescent="0.3">
      <c r="A23">
        <v>2.2000000000000002</v>
      </c>
      <c r="B23">
        <v>22</v>
      </c>
    </row>
    <row r="24" spans="1:2" x14ac:dyDescent="0.3">
      <c r="A24">
        <v>2.2999999999999998</v>
      </c>
      <c r="B24">
        <v>23</v>
      </c>
    </row>
    <row r="25" spans="1:2" x14ac:dyDescent="0.3">
      <c r="A25">
        <v>2.4</v>
      </c>
      <c r="B25">
        <v>24</v>
      </c>
    </row>
    <row r="26" spans="1:2" x14ac:dyDescent="0.3">
      <c r="A26">
        <v>2.5</v>
      </c>
      <c r="B26">
        <v>25</v>
      </c>
    </row>
    <row r="27" spans="1:2" x14ac:dyDescent="0.3">
      <c r="A27">
        <v>2.6</v>
      </c>
      <c r="B27">
        <v>26</v>
      </c>
    </row>
    <row r="28" spans="1:2" x14ac:dyDescent="0.3">
      <c r="A28">
        <v>2.7</v>
      </c>
      <c r="B28">
        <v>27</v>
      </c>
    </row>
    <row r="29" spans="1:2" x14ac:dyDescent="0.3">
      <c r="A29">
        <v>2.8</v>
      </c>
      <c r="B29">
        <v>28</v>
      </c>
    </row>
    <row r="30" spans="1:2" x14ac:dyDescent="0.3">
      <c r="A30">
        <v>2.9</v>
      </c>
      <c r="B30">
        <v>29</v>
      </c>
    </row>
    <row r="31" spans="1:2" x14ac:dyDescent="0.3">
      <c r="A31">
        <v>3</v>
      </c>
      <c r="B31">
        <v>30</v>
      </c>
    </row>
    <row r="32" spans="1:2" x14ac:dyDescent="0.3">
      <c r="A32">
        <v>3.1</v>
      </c>
      <c r="B32">
        <v>31</v>
      </c>
    </row>
    <row r="33" spans="1:2" x14ac:dyDescent="0.3">
      <c r="A33">
        <v>3.2</v>
      </c>
      <c r="B33">
        <v>32</v>
      </c>
    </row>
    <row r="34" spans="1:2" x14ac:dyDescent="0.3">
      <c r="A34">
        <v>3.3</v>
      </c>
      <c r="B34">
        <v>33</v>
      </c>
    </row>
    <row r="35" spans="1:2" x14ac:dyDescent="0.3">
      <c r="A35">
        <v>3.4</v>
      </c>
      <c r="B35">
        <v>34</v>
      </c>
    </row>
    <row r="36" spans="1:2" x14ac:dyDescent="0.3">
      <c r="A36">
        <v>3.5</v>
      </c>
      <c r="B36">
        <v>35</v>
      </c>
    </row>
    <row r="37" spans="1:2" x14ac:dyDescent="0.3">
      <c r="A37">
        <v>3.6</v>
      </c>
      <c r="B37">
        <v>36</v>
      </c>
    </row>
    <row r="38" spans="1:2" x14ac:dyDescent="0.3">
      <c r="A38">
        <v>3.7</v>
      </c>
    </row>
    <row r="39" spans="1:2" x14ac:dyDescent="0.3">
      <c r="A39">
        <v>3.8</v>
      </c>
    </row>
    <row r="40" spans="1:2" x14ac:dyDescent="0.3">
      <c r="A40">
        <v>3.9</v>
      </c>
    </row>
    <row r="41" spans="1:2" x14ac:dyDescent="0.3">
      <c r="A41">
        <v>4</v>
      </c>
    </row>
  </sheetData>
  <sheetProtection algorithmName="SHA-512" hashValue="pgwrLiyPR0PiNJthkYe1fgcs+0HvNVy0kbU25ohp4F4TNlzP5nVOVd7zsm1BVIvBmEUGWdbogige5XlTNFKVfw==" saltValue="KFhSa6wVDFBD5aHO5/vrHw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15OPMSMT0001-78-12250</_dlc_DocId>
    <_dlc_DocIdUrl xmlns="0104a4cd-1400-468e-be1b-c7aad71d7d5a">
      <Url>https://op.msmt.cz/_layouts/15/DocIdRedir.aspx?ID=15OPMSMT0001-78-12250</Url>
      <Description>15OPMSMT0001-78-12250</Description>
    </_dlc_DocIdUrl>
  </documentManagement>
</p:properties>
</file>

<file path=customXml/itemProps1.xml><?xml version="1.0" encoding="utf-8"?>
<ds:datastoreItem xmlns:ds="http://schemas.openxmlformats.org/officeDocument/2006/customXml" ds:itemID="{01912386-5B09-4674-869A-9EBBAC7EA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96C8507-BCC9-4E6E-BD00-00A048FE828A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Úvodní strana</vt:lpstr>
      <vt:lpstr>Souhrn</vt:lpstr>
      <vt:lpstr>MŠ</vt:lpstr>
      <vt:lpstr>ZŠ</vt:lpstr>
      <vt:lpstr>ŠD</vt:lpstr>
      <vt:lpstr>ŠK</vt:lpstr>
      <vt:lpstr>SVČ</vt:lpstr>
      <vt:lpstr>ZUŠ</vt:lpstr>
      <vt:lpstr>data</vt:lpstr>
      <vt:lpstr>ICT</vt:lpstr>
      <vt:lpstr>'Úvodní strana'!Oblast_tisku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Soběslavská Jana</dc:creator>
  <cp:keywords>OPVVV</cp:keywords>
  <dc:description/>
  <cp:lastModifiedBy>mas04</cp:lastModifiedBy>
  <cp:lastPrinted>2022-05-17T13:48:40Z</cp:lastPrinted>
  <dcterms:created xsi:type="dcterms:W3CDTF">2016-02-29T09:42:03Z</dcterms:created>
  <dcterms:modified xsi:type="dcterms:W3CDTF">2022-05-30T10:35:32Z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75c17f20-1b53-482d-9b01-930dac28b0a1</vt:lpwstr>
  </property>
</Properties>
</file>